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80" windowWidth="13035" windowHeight="8775" tabRatio="731" firstSheet="1" activeTab="2"/>
  </bookViews>
  <sheets>
    <sheet name="Rekapitulácia_1" sheetId="18" r:id="rId1"/>
    <sheet name="Rekapitulácia" sheetId="19" r:id="rId2"/>
    <sheet name="Strecha C" sheetId="4" r:id="rId3"/>
  </sheets>
  <definedNames>
    <definedName name="_xlnm.Print_Area" localSheetId="0">Rekapitulácia_1!$A$1:$I$62</definedName>
  </definedNames>
  <calcPr calcId="125725" iterateCount="1"/>
</workbook>
</file>

<file path=xl/calcChain.xml><?xml version="1.0" encoding="utf-8"?>
<calcChain xmlns="http://schemas.openxmlformats.org/spreadsheetml/2006/main">
  <c r="G14" i="4"/>
  <c r="G13"/>
  <c r="E21"/>
  <c r="G21" s="1"/>
  <c r="G20"/>
  <c r="H37" i="18"/>
  <c r="C37"/>
  <c r="E37" s="1"/>
  <c r="E36"/>
  <c r="F36" s="1"/>
  <c r="G36" s="1"/>
  <c r="E35"/>
  <c r="F35" s="1"/>
  <c r="G35" s="1"/>
  <c r="H34"/>
  <c r="C34"/>
  <c r="E34" s="1"/>
  <c r="F33"/>
  <c r="G33" s="1"/>
  <c r="E33"/>
  <c r="I33" s="1"/>
  <c r="B57" s="1"/>
  <c r="E32"/>
  <c r="E31"/>
  <c r="F31" s="1"/>
  <c r="G31" s="1"/>
  <c r="I31"/>
  <c r="B56" s="1"/>
  <c r="H30"/>
  <c r="B30"/>
  <c r="H29"/>
  <c r="D29"/>
  <c r="C29"/>
  <c r="B29"/>
  <c r="H28"/>
  <c r="D28"/>
  <c r="C28"/>
  <c r="B28"/>
  <c r="H27"/>
  <c r="E26"/>
  <c r="F26" s="1"/>
  <c r="C25"/>
  <c r="B25"/>
  <c r="B24"/>
  <c r="E24" s="1"/>
  <c r="C21"/>
  <c r="H20"/>
  <c r="H19"/>
  <c r="C19"/>
  <c r="B19"/>
  <c r="D17"/>
  <c r="C17"/>
  <c r="C16"/>
  <c r="B16"/>
  <c r="B15"/>
  <c r="E15" s="1"/>
  <c r="D14"/>
  <c r="C14"/>
  <c r="B14"/>
  <c r="H13"/>
  <c r="D13"/>
  <c r="H12"/>
  <c r="H11" s="1"/>
  <c r="D12"/>
  <c r="D11" s="1"/>
  <c r="C12"/>
  <c r="C11" s="1"/>
  <c r="B12"/>
  <c r="B11" s="1"/>
  <c r="E9"/>
  <c r="I9" s="1"/>
  <c r="F32"/>
  <c r="C20"/>
  <c r="D20"/>
  <c r="G24" i="4"/>
  <c r="G22"/>
  <c r="G18"/>
  <c r="G17"/>
  <c r="G16"/>
  <c r="G15"/>
  <c r="B21" i="18"/>
  <c r="B22"/>
  <c r="E22" s="1"/>
  <c r="B23"/>
  <c r="E23" s="1"/>
  <c r="B13"/>
  <c r="I36" l="1"/>
  <c r="B59" s="1"/>
  <c r="G32"/>
  <c r="I26"/>
  <c r="I35"/>
  <c r="G26"/>
  <c r="I32"/>
  <c r="F22"/>
  <c r="G22" s="1"/>
  <c r="I22"/>
  <c r="B49" s="1"/>
  <c r="C13"/>
  <c r="E13" s="1"/>
  <c r="I13" s="1"/>
  <c r="B40" s="1"/>
  <c r="B20"/>
  <c r="E20" s="1"/>
  <c r="I23"/>
  <c r="B50" s="1"/>
  <c r="F23"/>
  <c r="G23" s="1"/>
  <c r="G19" i="4"/>
  <c r="G23"/>
  <c r="G12"/>
  <c r="B17" i="18"/>
  <c r="E17" s="1"/>
  <c r="F17" s="1"/>
  <c r="G17" s="1"/>
  <c r="B18"/>
  <c r="E18" s="1"/>
  <c r="F18" s="1"/>
  <c r="I37"/>
  <c r="B60" s="1"/>
  <c r="F37"/>
  <c r="G37" s="1"/>
  <c r="E19"/>
  <c r="F19" s="1"/>
  <c r="G19" s="1"/>
  <c r="F34"/>
  <c r="G34" s="1"/>
  <c r="I34"/>
  <c r="B58" s="1"/>
  <c r="E28"/>
  <c r="I28" s="1"/>
  <c r="B53" s="1"/>
  <c r="E29"/>
  <c r="F29" s="1"/>
  <c r="G29" s="1"/>
  <c r="E25"/>
  <c r="F25" s="1"/>
  <c r="G25" s="1"/>
  <c r="H10"/>
  <c r="H8" s="1"/>
  <c r="E21"/>
  <c r="F21" s="1"/>
  <c r="G21" s="1"/>
  <c r="B27"/>
  <c r="E27" s="1"/>
  <c r="F27" s="1"/>
  <c r="G27" s="1"/>
  <c r="C8"/>
  <c r="C10"/>
  <c r="E16"/>
  <c r="I16" s="1"/>
  <c r="B43" s="1"/>
  <c r="E14"/>
  <c r="F14" s="1"/>
  <c r="G14" s="1"/>
  <c r="I24"/>
  <c r="B51" s="1"/>
  <c r="F24"/>
  <c r="G24" s="1"/>
  <c r="I19"/>
  <c r="B46" s="1"/>
  <c r="D8"/>
  <c r="D10"/>
  <c r="E11"/>
  <c r="I15"/>
  <c r="B42" s="1"/>
  <c r="F15"/>
  <c r="G15" s="1"/>
  <c r="E30"/>
  <c r="E12"/>
  <c r="G11" i="4" l="1"/>
  <c r="G25" s="1"/>
  <c r="B10" i="19" s="1"/>
  <c r="I20" i="18"/>
  <c r="B47" s="1"/>
  <c r="F20"/>
  <c r="G20" s="1"/>
  <c r="I17"/>
  <c r="B44" s="1"/>
  <c r="I18"/>
  <c r="B45" s="1"/>
  <c r="G18"/>
  <c r="I29"/>
  <c r="B54" s="1"/>
  <c r="I27"/>
  <c r="F28"/>
  <c r="G28" s="1"/>
  <c r="I14"/>
  <c r="B41" s="1"/>
  <c r="I25"/>
  <c r="B52" s="1"/>
  <c r="F16"/>
  <c r="G16" s="1"/>
  <c r="I21"/>
  <c r="B48" s="1"/>
  <c r="E8"/>
  <c r="I8" s="1"/>
  <c r="B10"/>
  <c r="E10" s="1"/>
  <c r="F13"/>
  <c r="G13" s="1"/>
  <c r="F30"/>
  <c r="G30" s="1"/>
  <c r="I30"/>
  <c r="B55" s="1"/>
  <c r="F12"/>
  <c r="G12" s="1"/>
  <c r="I12"/>
  <c r="B39" s="1"/>
  <c r="B62" s="1"/>
  <c r="F11"/>
  <c r="G11" s="1"/>
  <c r="I11"/>
  <c r="C10" i="19" l="1"/>
  <c r="D10" s="1"/>
  <c r="F8" i="18"/>
  <c r="G8" s="1"/>
  <c r="I10"/>
  <c r="F10"/>
  <c r="G10" s="1"/>
</calcChain>
</file>

<file path=xl/sharedStrings.xml><?xml version="1.0" encoding="utf-8"?>
<sst xmlns="http://schemas.openxmlformats.org/spreadsheetml/2006/main" count="133" uniqueCount="102">
  <si>
    <t>Rekapitulácia objektov stavby</t>
  </si>
  <si>
    <t>Projektant:</t>
  </si>
  <si>
    <t>Zákazka</t>
  </si>
  <si>
    <t>Cena s DPH</t>
  </si>
  <si>
    <t xml:space="preserve">Zriadenie maďarsko-slovenských obchodno-informačných centier za konkurencieschopné pohraničie INKUBUSINESS   </t>
  </si>
  <si>
    <t xml:space="preserve">    SO-02 Nový stav   </t>
  </si>
  <si>
    <t xml:space="preserve">        PS-01.6 Rekonštrukcia výťahu v časti B   </t>
  </si>
  <si>
    <t xml:space="preserve">        PS-01.7 Prestavba javiska v časti C   </t>
  </si>
  <si>
    <t xml:space="preserve">        PS-03.3 Prekládka verejného osvetlenia</t>
  </si>
  <si>
    <t xml:space="preserve">        PS-01 - Architektúra</t>
  </si>
  <si>
    <t xml:space="preserve">        PS-03 Elektroinštalácia</t>
  </si>
  <si>
    <t xml:space="preserve">        PS-02 Statika  /je započítané v PS-01 architektúra/</t>
  </si>
  <si>
    <t xml:space="preserve">    SO-01 Búracie práce  - /je započítané v PS-01 architektúra/ </t>
  </si>
  <si>
    <t xml:space="preserve">        PS-04 Protipožiarna ochrana /je započítané v PS-01 architektúra/</t>
  </si>
  <si>
    <t xml:space="preserve">        PS-05 Vykurovanie</t>
  </si>
  <si>
    <t xml:space="preserve">        PS-06 Vzduchotechnika</t>
  </si>
  <si>
    <t xml:space="preserve">        PS-07 Tepelnotechnický a energetický posudok</t>
  </si>
  <si>
    <t xml:space="preserve">        PS-08 Dopravné riešenie</t>
  </si>
  <si>
    <t xml:space="preserve">        PS-09 Zdravotechnika</t>
  </si>
  <si>
    <t>Adif s.r.o.</t>
  </si>
  <si>
    <t>Časť:</t>
  </si>
  <si>
    <t>P.Č.</t>
  </si>
  <si>
    <t>Kód položky</t>
  </si>
  <si>
    <t>Popis</t>
  </si>
  <si>
    <t>MJ</t>
  </si>
  <si>
    <t>1</t>
  </si>
  <si>
    <t>2</t>
  </si>
  <si>
    <t>3</t>
  </si>
  <si>
    <t>4</t>
  </si>
  <si>
    <t>PSV</t>
  </si>
  <si>
    <t xml:space="preserve">Práce a dodávky PSV   </t>
  </si>
  <si>
    <t>Cena celkom (realizované)  Eurobuilding bez DPH</t>
  </si>
  <si>
    <t>Cena celkom potrebné na dokončenie bez DPH</t>
  </si>
  <si>
    <t>Cena celkom (konečný stav)odsúhlasený bez DPH</t>
  </si>
  <si>
    <t>Objednávateľ:Mesto Dunajská Streda</t>
  </si>
  <si>
    <t>Zhotoviteľ:EURO-BUILDFING, a.s., Bratislava</t>
  </si>
  <si>
    <t>Stavba:  Zriadenie maďarsko-slovenských obchodno-informačných centier za konkurencieschopné pohraničie INKUBUSINESS</t>
  </si>
  <si>
    <t>m2</t>
  </si>
  <si>
    <t xml:space="preserve">Celkom   </t>
  </si>
  <si>
    <t>ks</t>
  </si>
  <si>
    <t>712</t>
  </si>
  <si>
    <t xml:space="preserve">Izolácie striech   </t>
  </si>
  <si>
    <t>712571801</t>
  </si>
  <si>
    <t xml:space="preserve">Zhotov. povlak. krytiny striech oblých, termoplastmi fóliou PVC položenou voľne   </t>
  </si>
  <si>
    <t>712591172</t>
  </si>
  <si>
    <t xml:space="preserve">Zhotovenie povlakovej krytiny striech oblých z ochrannej textílie ochrannej vrstvy   </t>
  </si>
  <si>
    <t>6936651300</t>
  </si>
  <si>
    <t xml:space="preserve">Geotextília netkaná polypropylénová( napr.Tatratex PP   300)   </t>
  </si>
  <si>
    <t>712591176</t>
  </si>
  <si>
    <t xml:space="preserve">Zhotovenie povlak. krytiny striech oblých pripev. kotv. terčami pribitím pásov AIP, NAIP   </t>
  </si>
  <si>
    <t>998712203</t>
  </si>
  <si>
    <t xml:space="preserve">Presun hmôt pre izoláciu povlakovej krytiny v objektoch výšky nad 12 do 24 m   </t>
  </si>
  <si>
    <t>%</t>
  </si>
  <si>
    <t>713</t>
  </si>
  <si>
    <t xml:space="preserve">Izolácie tepelné   </t>
  </si>
  <si>
    <t>713141151</t>
  </si>
  <si>
    <t xml:space="preserve">Montáž tepelnej izolácie pásmi striech, jednovrstvová kladenie na sucho   </t>
  </si>
  <si>
    <t>998713203</t>
  </si>
  <si>
    <t xml:space="preserve">Presun hmôt pre izolácie tepelné v objektoch výšky nad 12 m do 24 m   </t>
  </si>
  <si>
    <t>721</t>
  </si>
  <si>
    <t xml:space="preserve">Zdravotech. vnútorná kanalizácia   </t>
  </si>
  <si>
    <t>721272116</t>
  </si>
  <si>
    <t xml:space="preserve">Ventilačná hlavica DN 125/500   </t>
  </si>
  <si>
    <t>Cena celkom (pôvodný stav)</t>
  </si>
  <si>
    <t>Cena celkom (prípočty)</t>
  </si>
  <si>
    <t>Cena celkom (odpočty)</t>
  </si>
  <si>
    <t>DPH 20%</t>
  </si>
  <si>
    <t xml:space="preserve">        PS-03.1 Rekonštrukcia bleskozvodu časti A a B</t>
  </si>
  <si>
    <t xml:space="preserve">        PS-03.1 a PS-03.2 Rekonštrukcia spoločných priestorov časti A, B a kaviareň</t>
  </si>
  <si>
    <t xml:space="preserve">        PS-03.1 a PS-03.2 Výroba nových a úprava exist. rozvádzačov časti A, B a kaviar.</t>
  </si>
  <si>
    <t xml:space="preserve">        PS-03.1 a PS-03.2 Rekonštrukcia spoločných priestorov časti A, B a kaviareň - EL.</t>
  </si>
  <si>
    <t xml:space="preserve">             Rek. fasády časti A, B a časť C - práce HSV (fasáda, búr.pr., par. vnút., lešenie)</t>
  </si>
  <si>
    <t xml:space="preserve">             Rek. fasády časti A, B a časť C - konštrukcie stolárske (dodávka plast. okien)</t>
  </si>
  <si>
    <t xml:space="preserve">             Rek. fasády časti A, B a časť C - klampiarske práce (oplech. parapetov a atiky)</t>
  </si>
  <si>
    <t xml:space="preserve">             Rek. fasády časti A, B a časť C - konštrukcie stolárske (dodávka hliník. stien)</t>
  </si>
  <si>
    <t xml:space="preserve">             Rek. fasády časti A, B a časť C - dokonč. práce (obklady, nátery, maľby)</t>
  </si>
  <si>
    <t xml:space="preserve">             Rek. fasády časti A, B a časť C - práce HSV (fasáda, búr.pr., vnút. par., lešenie.)</t>
  </si>
  <si>
    <t xml:space="preserve">             Rek. strechy časti B - práce HSV (tep. Izol., búr.pr., betón)</t>
  </si>
  <si>
    <t xml:space="preserve">             Rek. strechy časti B - izolácie striech, izolácie tepelné, odtoky</t>
  </si>
  <si>
    <t xml:space="preserve">             Rek. fasády časti A, B, C a strechy - klampiar. práce (oplech. parapetov a atiky)</t>
  </si>
  <si>
    <t xml:space="preserve">             Rek. spoločných priest. v časti A, B a C - práce HSV (zvislé, povrchy, búracie..)</t>
  </si>
  <si>
    <t xml:space="preserve">             Rek. spoloč. priest. v časti A, B a C - práce PSV (izol., SDK, dlažby, obkl., malby...</t>
  </si>
  <si>
    <t xml:space="preserve">             Rek. spoloč. priest. v časti A, B a C - stolárske práce (dvere, informačný pult)</t>
  </si>
  <si>
    <t xml:space="preserve">             Rek. spoloč. priest. v časti A, B a C - stolárske práce (vnútorná zasklená stena)</t>
  </si>
  <si>
    <t xml:space="preserve">             Rek. spoloč. priest. v časti A, B a C - stolárske práce (kuch.linka a bar - kaviareň)</t>
  </si>
  <si>
    <t>Objednávateľ: Municipal Real Estate Dunajská Streda, s.r.o.</t>
  </si>
  <si>
    <t>Cena celkom bez DPH</t>
  </si>
  <si>
    <t>Cena celkom s DPH</t>
  </si>
  <si>
    <t xml:space="preserve">Množstvo celkom </t>
  </si>
  <si>
    <t xml:space="preserve">Cena jednotková </t>
  </si>
  <si>
    <t xml:space="preserve">Cena celkom </t>
  </si>
  <si>
    <t>Stavba:  Administratívna budova, Alžbetínske námestie 1203</t>
  </si>
  <si>
    <t xml:space="preserve">             Rek. strechy časti C - izolácia strechy</t>
  </si>
  <si>
    <t xml:space="preserve">Objekt:  </t>
  </si>
  <si>
    <t>Rekonštrukcia strechy časti C</t>
  </si>
  <si>
    <t>2833000150</t>
  </si>
  <si>
    <t xml:space="preserve">FATRAFOL 810 fólia 1,50 mm  šedá. s príslušenstvom   </t>
  </si>
  <si>
    <t>2837653420</t>
  </si>
  <si>
    <t xml:space="preserve">EPS 100S penový polystyrén hrúbka 2x60 mm   </t>
  </si>
  <si>
    <t>Rekapitulácia - izolácia strechy - časť C</t>
  </si>
  <si>
    <t>Výkaz výmer - izolácia strechy - časť C</t>
  </si>
  <si>
    <t xml:space="preserve">Zhotoviteľ: </t>
  </si>
</sst>
</file>

<file path=xl/styles.xml><?xml version="1.0" encoding="utf-8"?>
<styleSheet xmlns="http://schemas.openxmlformats.org/spreadsheetml/2006/main">
  <numFmts count="5">
    <numFmt numFmtId="164" formatCode="#,##0.00;\-#,##0.00"/>
    <numFmt numFmtId="165" formatCode="#,##0;\-#,##0"/>
    <numFmt numFmtId="166" formatCode="#,##0.000;\-#,##0.000"/>
    <numFmt numFmtId="167" formatCode="#,##0.00_ ;\-#,##0.00\ "/>
    <numFmt numFmtId="168" formatCode="#,##0.000_ ;\-#,##0.000\ "/>
  </numFmts>
  <fonts count="26">
    <font>
      <sz val="8"/>
      <name val="MS Sans Serif"/>
      <charset val="1"/>
    </font>
    <font>
      <sz val="8"/>
      <name val="Arial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b/>
      <sz val="14"/>
      <name val="Arial"/>
      <family val="2"/>
      <charset val="238"/>
    </font>
    <font>
      <sz val="8"/>
      <name val="MS Sans Serif"/>
      <family val="2"/>
      <charset val="238"/>
    </font>
    <font>
      <b/>
      <sz val="8"/>
      <name val="Arial CE"/>
      <charset val="238"/>
    </font>
    <font>
      <sz val="8"/>
      <name val="MS Sans Serif"/>
      <family val="2"/>
      <charset val="238"/>
    </font>
    <font>
      <b/>
      <u/>
      <sz val="8"/>
      <name val="Arial CE"/>
      <charset val="238"/>
    </font>
    <font>
      <sz val="8"/>
      <name val="MS Sans Serif"/>
      <family val="2"/>
      <charset val="238"/>
    </font>
    <font>
      <sz val="8"/>
      <name val="Arial CE"/>
      <family val="2"/>
      <charset val="238"/>
    </font>
    <font>
      <u/>
      <sz val="8"/>
      <name val="Arial CE"/>
      <family val="2"/>
      <charset val="238"/>
    </font>
    <font>
      <b/>
      <sz val="8"/>
      <name val="Arial CE"/>
      <family val="2"/>
      <charset val="238"/>
    </font>
    <font>
      <sz val="7"/>
      <name val="Arial CE"/>
      <charset val="238"/>
    </font>
    <font>
      <sz val="8"/>
      <name val="Arial CYR"/>
      <charset val="238"/>
    </font>
    <font>
      <sz val="8"/>
      <name val="MS Sans Serif"/>
      <family val="2"/>
      <charset val="238"/>
    </font>
    <font>
      <i/>
      <sz val="8"/>
      <name val="Arial CE"/>
      <charset val="238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8"/>
      <name val="Arial"/>
      <family val="2"/>
      <charset val="238"/>
    </font>
    <font>
      <b/>
      <sz val="9"/>
      <name val="Arial CE"/>
      <family val="2"/>
      <charset val="238"/>
    </font>
    <font>
      <b/>
      <u/>
      <sz val="8"/>
      <name val="Arial CE"/>
      <family val="2"/>
      <charset val="238"/>
    </font>
    <font>
      <b/>
      <sz val="14"/>
      <name val="Arial CE"/>
      <family val="2"/>
      <charset val="238"/>
    </font>
    <font>
      <b/>
      <sz val="8"/>
      <color rgb="FFFF0000"/>
      <name val="Arial CE"/>
      <family val="2"/>
      <charset val="238"/>
    </font>
    <font>
      <sz val="8"/>
      <name val="MS Sans Serif"/>
      <charset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3">
    <xf numFmtId="0" fontId="0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9" fontId="25" fillId="0" borderId="0" applyFont="0" applyFill="0" applyBorder="0" applyAlignment="0" applyProtection="0"/>
  </cellStyleXfs>
  <cellXfs count="123">
    <xf numFmtId="0" fontId="0" fillId="0" borderId="0" xfId="0" applyAlignment="1">
      <alignment vertical="top"/>
      <protection locked="0"/>
    </xf>
    <xf numFmtId="0" fontId="1" fillId="0" borderId="0" xfId="0" applyFont="1" applyFill="1" applyAlignment="1" applyProtection="1">
      <alignment horizontal="left"/>
    </xf>
    <xf numFmtId="14" fontId="3" fillId="0" borderId="0" xfId="0" applyNumberFormat="1" applyFont="1" applyFill="1" applyAlignment="1" applyProtection="1">
      <alignment horizontal="left"/>
    </xf>
    <xf numFmtId="0" fontId="3" fillId="0" borderId="0" xfId="0" applyFont="1" applyFill="1" applyAlignment="1" applyProtection="1">
      <alignment horizontal="left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wrapText="1"/>
    </xf>
    <xf numFmtId="0" fontId="5" fillId="0" borderId="0" xfId="0" applyFont="1" applyFill="1" applyAlignment="1" applyProtection="1">
      <alignment horizontal="left"/>
    </xf>
    <xf numFmtId="0" fontId="6" fillId="0" borderId="0" xfId="0" applyFont="1" applyFill="1" applyAlignment="1" applyProtection="1">
      <alignment horizontal="left"/>
    </xf>
    <xf numFmtId="0" fontId="6" fillId="0" borderId="0" xfId="0" applyFont="1" applyFill="1" applyAlignment="1">
      <alignment horizontal="left" vertical="top"/>
      <protection locked="0"/>
    </xf>
    <xf numFmtId="0" fontId="7" fillId="0" borderId="2" xfId="0" applyFont="1" applyFill="1" applyBorder="1" applyAlignment="1" applyProtection="1">
      <alignment horizontal="left" wrapText="1"/>
    </xf>
    <xf numFmtId="164" fontId="7" fillId="0" borderId="2" xfId="0" applyNumberFormat="1" applyFont="1" applyFill="1" applyBorder="1" applyAlignment="1" applyProtection="1">
      <alignment horizontal="right"/>
    </xf>
    <xf numFmtId="0" fontId="8" fillId="0" borderId="0" xfId="0" applyFont="1" applyFill="1" applyAlignment="1">
      <alignment horizontal="left" vertical="top"/>
      <protection locked="0"/>
    </xf>
    <xf numFmtId="0" fontId="3" fillId="0" borderId="2" xfId="0" applyFont="1" applyFill="1" applyBorder="1" applyAlignment="1">
      <alignment horizontal="left" wrapText="1"/>
      <protection locked="0"/>
    </xf>
    <xf numFmtId="0" fontId="10" fillId="0" borderId="0" xfId="0" applyFont="1" applyFill="1" applyAlignment="1">
      <alignment horizontal="left" vertical="top"/>
      <protection locked="0"/>
    </xf>
    <xf numFmtId="0" fontId="9" fillId="0" borderId="0" xfId="0" applyFont="1" applyFill="1" applyBorder="1" applyAlignment="1" applyProtection="1">
      <alignment horizontal="left" wrapText="1"/>
    </xf>
    <xf numFmtId="164" fontId="9" fillId="0" borderId="0" xfId="0" applyNumberFormat="1" applyFont="1" applyFill="1" applyBorder="1" applyAlignment="1" applyProtection="1">
      <alignment horizontal="right"/>
    </xf>
    <xf numFmtId="164" fontId="12" fillId="0" borderId="0" xfId="0" applyNumberFormat="1" applyFont="1" applyFill="1" applyBorder="1" applyAlignment="1" applyProtection="1">
      <alignment horizontal="right"/>
    </xf>
    <xf numFmtId="0" fontId="11" fillId="0" borderId="2" xfId="0" applyFont="1" applyFill="1" applyBorder="1" applyAlignment="1" applyProtection="1">
      <alignment horizontal="left" wrapText="1"/>
    </xf>
    <xf numFmtId="164" fontId="11" fillId="0" borderId="2" xfId="0" applyNumberFormat="1" applyFont="1" applyFill="1" applyBorder="1" applyAlignment="1" applyProtection="1">
      <alignment horizontal="right"/>
    </xf>
    <xf numFmtId="164" fontId="13" fillId="0" borderId="2" xfId="0" applyNumberFormat="1" applyFont="1" applyFill="1" applyBorder="1" applyAlignment="1" applyProtection="1">
      <alignment horizontal="right"/>
    </xf>
    <xf numFmtId="0" fontId="14" fillId="0" borderId="0" xfId="0" applyFont="1" applyFill="1" applyAlignment="1" applyProtection="1">
      <alignment horizontal="left"/>
    </xf>
    <xf numFmtId="0" fontId="15" fillId="0" borderId="1" xfId="0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Alignment="1">
      <alignment horizontal="center"/>
      <protection locked="0"/>
    </xf>
    <xf numFmtId="0" fontId="7" fillId="0" borderId="0" xfId="0" applyFont="1" applyFill="1" applyAlignment="1">
      <alignment horizontal="left" wrapText="1"/>
      <protection locked="0"/>
    </xf>
    <xf numFmtId="0" fontId="16" fillId="0" borderId="0" xfId="0" applyFont="1" applyFill="1" applyAlignment="1">
      <alignment horizontal="left" vertical="top"/>
      <protection locked="0"/>
    </xf>
    <xf numFmtId="165" fontId="2" fillId="0" borderId="0" xfId="0" applyNumberFormat="1" applyFont="1" applyFill="1" applyAlignment="1">
      <alignment horizontal="center"/>
      <protection locked="0"/>
    </xf>
    <xf numFmtId="0" fontId="2" fillId="0" borderId="0" xfId="0" applyFont="1" applyFill="1" applyAlignment="1">
      <alignment horizontal="left" wrapText="1"/>
      <protection locked="0"/>
    </xf>
    <xf numFmtId="0" fontId="18" fillId="0" borderId="0" xfId="0" applyFont="1" applyFill="1" applyAlignment="1">
      <alignment horizontal="left" vertical="top"/>
      <protection locked="0"/>
    </xf>
    <xf numFmtId="165" fontId="9" fillId="0" borderId="0" xfId="0" applyNumberFormat="1" applyFont="1" applyFill="1" applyAlignment="1">
      <alignment horizontal="center"/>
      <protection locked="0"/>
    </xf>
    <xf numFmtId="0" fontId="9" fillId="0" borderId="0" xfId="0" applyFont="1" applyFill="1" applyAlignment="1">
      <alignment horizontal="left" wrapText="1"/>
      <protection locked="0"/>
    </xf>
    <xf numFmtId="165" fontId="10" fillId="0" borderId="0" xfId="0" applyNumberFormat="1" applyFont="1" applyFill="1" applyAlignment="1">
      <alignment horizontal="center" vertical="top"/>
      <protection locked="0"/>
    </xf>
    <xf numFmtId="0" fontId="10" fillId="0" borderId="0" xfId="0" applyFont="1" applyFill="1" applyAlignment="1">
      <alignment horizontal="left" vertical="top" wrapText="1"/>
      <protection locked="0"/>
    </xf>
    <xf numFmtId="0" fontId="11" fillId="0" borderId="0" xfId="0" applyFont="1" applyFill="1" applyAlignment="1" applyProtection="1">
      <alignment horizontal="left"/>
    </xf>
    <xf numFmtId="0" fontId="11" fillId="0" borderId="0" xfId="0" applyFont="1" applyFill="1" applyAlignment="1">
      <alignment horizontal="left" vertical="top"/>
      <protection locked="0"/>
    </xf>
    <xf numFmtId="0" fontId="11" fillId="0" borderId="1" xfId="0" applyFont="1" applyFill="1" applyBorder="1" applyAlignment="1" applyProtection="1">
      <alignment horizontal="center" vertical="center" wrapText="1"/>
    </xf>
    <xf numFmtId="164" fontId="13" fillId="0" borderId="0" xfId="0" applyNumberFormat="1" applyFont="1" applyFill="1" applyAlignment="1">
      <alignment horizontal="right"/>
      <protection locked="0"/>
    </xf>
    <xf numFmtId="0" fontId="11" fillId="0" borderId="2" xfId="0" applyFont="1" applyFill="1" applyBorder="1" applyAlignment="1">
      <alignment horizontal="left" wrapText="1"/>
      <protection locked="0"/>
    </xf>
    <xf numFmtId="167" fontId="11" fillId="0" borderId="0" xfId="0" applyNumberFormat="1" applyFont="1" applyFill="1" applyAlignment="1">
      <alignment horizontal="left" vertical="top"/>
      <protection locked="0"/>
    </xf>
    <xf numFmtId="0" fontId="11" fillId="0" borderId="0" xfId="0" applyFont="1" applyFill="1" applyAlignment="1">
      <alignment horizontal="right"/>
      <protection locked="0"/>
    </xf>
    <xf numFmtId="0" fontId="13" fillId="0" borderId="0" xfId="0" applyFont="1" applyFill="1" applyAlignment="1">
      <alignment horizontal="right"/>
      <protection locked="0"/>
    </xf>
    <xf numFmtId="2" fontId="13" fillId="0" borderId="0" xfId="0" applyNumberFormat="1" applyFont="1" applyFill="1" applyAlignment="1">
      <alignment horizontal="right"/>
      <protection locked="0"/>
    </xf>
    <xf numFmtId="167" fontId="13" fillId="0" borderId="0" xfId="0" applyNumberFormat="1" applyFont="1" applyFill="1" applyAlignment="1">
      <alignment horizontal="right"/>
      <protection locked="0"/>
    </xf>
    <xf numFmtId="0" fontId="23" fillId="0" borderId="0" xfId="0" applyFont="1" applyFill="1" applyAlignment="1" applyProtection="1">
      <alignment horizontal="left"/>
    </xf>
    <xf numFmtId="0" fontId="22" fillId="0" borderId="0" xfId="0" applyFont="1" applyFill="1" applyBorder="1" applyAlignment="1" applyProtection="1">
      <alignment horizontal="left" wrapText="1"/>
    </xf>
    <xf numFmtId="0" fontId="11" fillId="0" borderId="0" xfId="0" applyFont="1" applyFill="1" applyAlignment="1" applyProtection="1">
      <alignment horizontal="right"/>
    </xf>
    <xf numFmtId="0" fontId="21" fillId="0" borderId="0" xfId="0" applyFont="1" applyFill="1" applyAlignment="1" applyProtection="1">
      <alignment horizontal="right" wrapText="1"/>
    </xf>
    <xf numFmtId="0" fontId="22" fillId="0" borderId="0" xfId="0" applyFont="1" applyFill="1" applyBorder="1" applyAlignment="1" applyProtection="1">
      <alignment horizontal="right" wrapText="1"/>
    </xf>
    <xf numFmtId="4" fontId="13" fillId="0" borderId="2" xfId="0" applyNumberFormat="1" applyFont="1" applyFill="1" applyBorder="1" applyAlignment="1" applyProtection="1">
      <alignment horizontal="right" wrapText="1"/>
    </xf>
    <xf numFmtId="4" fontId="11" fillId="0" borderId="2" xfId="0" applyNumberFormat="1" applyFont="1" applyFill="1" applyBorder="1" applyAlignment="1">
      <alignment horizontal="right" wrapText="1"/>
      <protection locked="0"/>
    </xf>
    <xf numFmtId="4" fontId="11" fillId="0" borderId="2" xfId="0" applyNumberFormat="1" applyFont="1" applyFill="1" applyBorder="1" applyAlignment="1" applyProtection="1">
      <alignment horizontal="right" wrapText="1"/>
    </xf>
    <xf numFmtId="0" fontId="11" fillId="2" borderId="1" xfId="0" applyFont="1" applyFill="1" applyBorder="1" applyAlignment="1" applyProtection="1">
      <alignment horizontal="right" wrapText="1"/>
    </xf>
    <xf numFmtId="4" fontId="11" fillId="2" borderId="14" xfId="0" applyNumberFormat="1" applyFont="1" applyFill="1" applyBorder="1" applyAlignment="1">
      <alignment horizontal="right" wrapText="1"/>
      <protection locked="0"/>
    </xf>
    <xf numFmtId="4" fontId="11" fillId="2" borderId="15" xfId="0" applyNumberFormat="1" applyFont="1" applyFill="1" applyBorder="1" applyAlignment="1">
      <alignment horizontal="right" wrapText="1"/>
      <protection locked="0"/>
    </xf>
    <xf numFmtId="0" fontId="11" fillId="2" borderId="16" xfId="0" applyFont="1" applyFill="1" applyBorder="1" applyAlignment="1">
      <alignment horizontal="right" wrapText="1"/>
      <protection locked="0"/>
    </xf>
    <xf numFmtId="4" fontId="13" fillId="0" borderId="2" xfId="0" applyNumberFormat="1" applyFont="1" applyFill="1" applyBorder="1" applyAlignment="1">
      <alignment horizontal="right"/>
      <protection locked="0"/>
    </xf>
    <xf numFmtId="0" fontId="20" fillId="0" borderId="1" xfId="0" applyFont="1" applyFill="1" applyBorder="1" applyAlignment="1" applyProtection="1">
      <alignment horizontal="center" vertical="center" wrapText="1"/>
    </xf>
    <xf numFmtId="4" fontId="22" fillId="0" borderId="0" xfId="0" applyNumberFormat="1" applyFont="1" applyFill="1" applyBorder="1" applyAlignment="1" applyProtection="1">
      <alignment horizontal="right" wrapText="1"/>
    </xf>
    <xf numFmtId="167" fontId="13" fillId="0" borderId="2" xfId="0" applyNumberFormat="1" applyFont="1" applyFill="1" applyBorder="1" applyAlignment="1">
      <alignment horizontal="right"/>
      <protection locked="0"/>
    </xf>
    <xf numFmtId="167" fontId="11" fillId="0" borderId="2" xfId="0" applyNumberFormat="1" applyFont="1" applyFill="1" applyBorder="1" applyAlignment="1">
      <alignment horizontal="right"/>
      <protection locked="0"/>
    </xf>
    <xf numFmtId="4" fontId="13" fillId="3" borderId="2" xfId="0" applyNumberFormat="1" applyFont="1" applyFill="1" applyBorder="1" applyAlignment="1">
      <alignment horizontal="right"/>
      <protection locked="0"/>
    </xf>
    <xf numFmtId="167" fontId="13" fillId="4" borderId="2" xfId="0" applyNumberFormat="1" applyFont="1" applyFill="1" applyBorder="1" applyAlignment="1">
      <alignment horizontal="right"/>
      <protection locked="0"/>
    </xf>
    <xf numFmtId="0" fontId="7" fillId="5" borderId="2" xfId="0" applyFont="1" applyFill="1" applyBorder="1" applyAlignment="1" applyProtection="1">
      <alignment horizontal="left" wrapText="1"/>
    </xf>
    <xf numFmtId="4" fontId="13" fillId="5" borderId="2" xfId="0" applyNumberFormat="1" applyFont="1" applyFill="1" applyBorder="1" applyAlignment="1" applyProtection="1">
      <alignment horizontal="right" wrapText="1"/>
    </xf>
    <xf numFmtId="164" fontId="13" fillId="5" borderId="2" xfId="0" applyNumberFormat="1" applyFont="1" applyFill="1" applyBorder="1" applyAlignment="1" applyProtection="1">
      <alignment horizontal="right"/>
    </xf>
    <xf numFmtId="164" fontId="7" fillId="5" borderId="2" xfId="0" applyNumberFormat="1" applyFont="1" applyFill="1" applyBorder="1" applyAlignment="1" applyProtection="1">
      <alignment horizontal="right"/>
    </xf>
    <xf numFmtId="167" fontId="13" fillId="5" borderId="2" xfId="0" applyNumberFormat="1" applyFont="1" applyFill="1" applyBorder="1" applyAlignment="1">
      <alignment horizontal="right"/>
      <protection locked="0"/>
    </xf>
    <xf numFmtId="0" fontId="7" fillId="3" borderId="2" xfId="0" applyFont="1" applyFill="1" applyBorder="1" applyAlignment="1" applyProtection="1">
      <alignment horizontal="left" wrapText="1"/>
    </xf>
    <xf numFmtId="4" fontId="13" fillId="3" borderId="2" xfId="0" applyNumberFormat="1" applyFont="1" applyFill="1" applyBorder="1" applyAlignment="1" applyProtection="1">
      <alignment horizontal="right" wrapText="1"/>
    </xf>
    <xf numFmtId="164" fontId="13" fillId="3" borderId="2" xfId="0" applyNumberFormat="1" applyFont="1" applyFill="1" applyBorder="1" applyAlignment="1" applyProtection="1">
      <alignment horizontal="right"/>
    </xf>
    <xf numFmtId="167" fontId="13" fillId="3" borderId="2" xfId="0" applyNumberFormat="1" applyFont="1" applyFill="1" applyBorder="1" applyAlignment="1">
      <alignment horizontal="right"/>
      <protection locked="0"/>
    </xf>
    <xf numFmtId="4" fontId="24" fillId="0" borderId="2" xfId="0" applyNumberFormat="1" applyFont="1" applyFill="1" applyBorder="1" applyAlignment="1">
      <alignment horizontal="right"/>
      <protection locked="0"/>
    </xf>
    <xf numFmtId="164" fontId="13" fillId="3" borderId="13" xfId="0" applyNumberFormat="1" applyFont="1" applyFill="1" applyBorder="1" applyAlignment="1" applyProtection="1">
      <alignment horizontal="right"/>
    </xf>
    <xf numFmtId="0" fontId="11" fillId="0" borderId="11" xfId="0" applyFont="1" applyFill="1" applyBorder="1" applyAlignment="1" applyProtection="1">
      <alignment horizontal="left" wrapText="1"/>
    </xf>
    <xf numFmtId="167" fontId="11" fillId="0" borderId="11" xfId="0" applyNumberFormat="1" applyFont="1" applyFill="1" applyBorder="1" applyAlignment="1">
      <alignment horizontal="left" vertical="top"/>
      <protection locked="0"/>
    </xf>
    <xf numFmtId="4" fontId="8" fillId="0" borderId="0" xfId="0" applyNumberFormat="1" applyFont="1" applyFill="1" applyAlignment="1">
      <alignment horizontal="left" vertical="top"/>
      <protection locked="0"/>
    </xf>
    <xf numFmtId="167" fontId="8" fillId="0" borderId="0" xfId="0" applyNumberFormat="1" applyFont="1" applyFill="1" applyAlignment="1">
      <alignment horizontal="left" vertical="top"/>
      <protection locked="0"/>
    </xf>
    <xf numFmtId="167" fontId="6" fillId="0" borderId="0" xfId="0" applyNumberFormat="1" applyFont="1" applyFill="1" applyAlignment="1">
      <alignment horizontal="left" vertical="top"/>
      <protection locked="0"/>
    </xf>
    <xf numFmtId="4" fontId="6" fillId="0" borderId="0" xfId="0" applyNumberFormat="1" applyFont="1" applyFill="1" applyAlignment="1">
      <alignment horizontal="left" vertical="top"/>
      <protection locked="0"/>
    </xf>
    <xf numFmtId="4" fontId="19" fillId="0" borderId="0" xfId="0" applyNumberFormat="1" applyFont="1" applyFill="1" applyAlignment="1">
      <alignment horizontal="left" vertical="top"/>
      <protection locked="0"/>
    </xf>
    <xf numFmtId="167" fontId="11" fillId="0" borderId="0" xfId="0" applyNumberFormat="1" applyFont="1" applyFill="1" applyAlignment="1">
      <alignment horizontal="right"/>
      <protection locked="0"/>
    </xf>
    <xf numFmtId="0" fontId="11" fillId="6" borderId="2" xfId="0" applyFont="1" applyFill="1" applyBorder="1" applyAlignment="1">
      <alignment horizontal="left" wrapText="1"/>
      <protection locked="0"/>
    </xf>
    <xf numFmtId="167" fontId="13" fillId="6" borderId="11" xfId="0" applyNumberFormat="1" applyFont="1" applyFill="1" applyBorder="1" applyAlignment="1">
      <alignment horizontal="left" vertical="top"/>
      <protection locked="0"/>
    </xf>
    <xf numFmtId="0" fontId="11" fillId="6" borderId="11" xfId="0" applyFont="1" applyFill="1" applyBorder="1" applyAlignment="1" applyProtection="1">
      <alignment horizontal="left" wrapText="1"/>
    </xf>
    <xf numFmtId="0" fontId="6" fillId="0" borderId="0" xfId="0" applyFont="1" applyFill="1" applyAlignment="1">
      <alignment horizontal="center" vertical="top"/>
      <protection locked="0"/>
    </xf>
    <xf numFmtId="0" fontId="4" fillId="0" borderId="1" xfId="1" applyFont="1" applyFill="1" applyBorder="1" applyAlignment="1" applyProtection="1">
      <alignment horizontal="center" vertical="center" wrapText="1"/>
    </xf>
    <xf numFmtId="0" fontId="11" fillId="0" borderId="12" xfId="1" applyFont="1" applyFill="1" applyBorder="1" applyAlignment="1">
      <alignment horizontal="center" vertical="center" wrapText="1"/>
      <protection locked="0"/>
    </xf>
    <xf numFmtId="3" fontId="11" fillId="0" borderId="1" xfId="1" applyNumberFormat="1" applyFont="1" applyFill="1" applyBorder="1" applyAlignment="1">
      <alignment horizontal="right"/>
      <protection locked="0"/>
    </xf>
    <xf numFmtId="0" fontId="11" fillId="0" borderId="1" xfId="1" applyFont="1" applyFill="1" applyBorder="1" applyAlignment="1">
      <alignment horizontal="right"/>
      <protection locked="0"/>
    </xf>
    <xf numFmtId="166" fontId="18" fillId="0" borderId="0" xfId="0" applyNumberFormat="1" applyFont="1" applyFill="1" applyAlignment="1">
      <alignment horizontal="left" vertical="top"/>
      <protection locked="0"/>
    </xf>
    <xf numFmtId="0" fontId="6" fillId="0" borderId="0" xfId="0" applyFont="1" applyFill="1" applyAlignment="1">
      <alignment horizontal="left" vertical="top" wrapText="1"/>
      <protection locked="0"/>
    </xf>
    <xf numFmtId="2" fontId="11" fillId="0" borderId="0" xfId="0" applyNumberFormat="1" applyFont="1" applyFill="1" applyAlignment="1">
      <alignment horizontal="right"/>
      <protection locked="0"/>
    </xf>
    <xf numFmtId="164" fontId="10" fillId="0" borderId="0" xfId="0" applyNumberFormat="1" applyFont="1" applyFill="1" applyAlignment="1">
      <alignment horizontal="left" vertical="top"/>
      <protection locked="0"/>
    </xf>
    <xf numFmtId="10" fontId="10" fillId="0" borderId="0" xfId="2" applyNumberFormat="1" applyFont="1" applyFill="1" applyAlignment="1" applyProtection="1">
      <alignment horizontal="left" vertical="top"/>
      <protection locked="0"/>
    </xf>
    <xf numFmtId="165" fontId="3" fillId="0" borderId="3" xfId="0" applyNumberFormat="1" applyFont="1" applyFill="1" applyBorder="1" applyAlignment="1">
      <alignment horizontal="center"/>
      <protection locked="0"/>
    </xf>
    <xf numFmtId="0" fontId="3" fillId="0" borderId="4" xfId="0" applyFont="1" applyFill="1" applyBorder="1" applyAlignment="1">
      <alignment horizontal="left" wrapText="1"/>
      <protection locked="0"/>
    </xf>
    <xf numFmtId="165" fontId="3" fillId="0" borderId="5" xfId="0" applyNumberFormat="1" applyFont="1" applyFill="1" applyBorder="1" applyAlignment="1">
      <alignment horizontal="center"/>
      <protection locked="0"/>
    </xf>
    <xf numFmtId="165" fontId="3" fillId="0" borderId="6" xfId="0" applyNumberFormat="1" applyFont="1" applyFill="1" applyBorder="1" applyAlignment="1">
      <alignment horizontal="center"/>
      <protection locked="0"/>
    </xf>
    <xf numFmtId="0" fontId="3" fillId="0" borderId="7" xfId="0" applyFont="1" applyFill="1" applyBorder="1" applyAlignment="1">
      <alignment horizontal="left" wrapText="1"/>
      <protection locked="0"/>
    </xf>
    <xf numFmtId="165" fontId="3" fillId="0" borderId="8" xfId="0" applyNumberFormat="1" applyFont="1" applyFill="1" applyBorder="1" applyAlignment="1">
      <alignment horizontal="center"/>
      <protection locked="0"/>
    </xf>
    <xf numFmtId="0" fontId="3" fillId="0" borderId="9" xfId="0" applyFont="1" applyFill="1" applyBorder="1" applyAlignment="1">
      <alignment horizontal="left" wrapText="1"/>
      <protection locked="0"/>
    </xf>
    <xf numFmtId="166" fontId="3" fillId="0" borderId="4" xfId="0" applyNumberFormat="1" applyFont="1" applyFill="1" applyBorder="1" applyAlignment="1">
      <alignment horizontal="right"/>
      <protection locked="0"/>
    </xf>
    <xf numFmtId="164" fontId="3" fillId="0" borderId="4" xfId="0" applyNumberFormat="1" applyFont="1" applyFill="1" applyBorder="1" applyAlignment="1">
      <alignment horizontal="right"/>
      <protection locked="0"/>
    </xf>
    <xf numFmtId="164" fontId="3" fillId="0" borderId="17" xfId="0" applyNumberFormat="1" applyFont="1" applyFill="1" applyBorder="1" applyAlignment="1">
      <alignment horizontal="right"/>
      <protection locked="0"/>
    </xf>
    <xf numFmtId="166" fontId="3" fillId="0" borderId="2" xfId="0" applyNumberFormat="1" applyFont="1" applyFill="1" applyBorder="1" applyAlignment="1">
      <alignment horizontal="right"/>
      <protection locked="0"/>
    </xf>
    <xf numFmtId="164" fontId="3" fillId="0" borderId="2" xfId="0" applyNumberFormat="1" applyFont="1" applyFill="1" applyBorder="1" applyAlignment="1">
      <alignment horizontal="right"/>
      <protection locked="0"/>
    </xf>
    <xf numFmtId="164" fontId="3" fillId="0" borderId="10" xfId="0" applyNumberFormat="1" applyFont="1" applyFill="1" applyBorder="1" applyAlignment="1">
      <alignment horizontal="right"/>
      <protection locked="0"/>
    </xf>
    <xf numFmtId="166" fontId="17" fillId="0" borderId="2" xfId="0" applyNumberFormat="1" applyFont="1" applyFill="1" applyBorder="1" applyAlignment="1">
      <alignment horizontal="right"/>
      <protection locked="0"/>
    </xf>
    <xf numFmtId="164" fontId="17" fillId="0" borderId="2" xfId="0" applyNumberFormat="1" applyFont="1" applyFill="1" applyBorder="1" applyAlignment="1">
      <alignment horizontal="right"/>
      <protection locked="0"/>
    </xf>
    <xf numFmtId="164" fontId="17" fillId="0" borderId="10" xfId="0" applyNumberFormat="1" applyFont="1" applyFill="1" applyBorder="1" applyAlignment="1">
      <alignment horizontal="right"/>
      <protection locked="0"/>
    </xf>
    <xf numFmtId="166" fontId="3" fillId="0" borderId="7" xfId="0" applyNumberFormat="1" applyFont="1" applyFill="1" applyBorder="1" applyAlignment="1">
      <alignment horizontal="right"/>
      <protection locked="0"/>
    </xf>
    <xf numFmtId="164" fontId="3" fillId="0" borderId="7" xfId="0" applyNumberFormat="1" applyFont="1" applyFill="1" applyBorder="1" applyAlignment="1">
      <alignment horizontal="right"/>
      <protection locked="0"/>
    </xf>
    <xf numFmtId="164" fontId="3" fillId="0" borderId="18" xfId="0" applyNumberFormat="1" applyFont="1" applyFill="1" applyBorder="1" applyAlignment="1">
      <alignment horizontal="right"/>
      <protection locked="0"/>
    </xf>
    <xf numFmtId="0" fontId="21" fillId="0" borderId="0" xfId="0" applyFont="1" applyFill="1" applyAlignment="1" applyProtection="1">
      <alignment horizontal="left" wrapText="1"/>
    </xf>
    <xf numFmtId="0" fontId="7" fillId="0" borderId="0" xfId="0" applyFont="1" applyFill="1" applyAlignment="1" applyProtection="1">
      <alignment horizontal="left"/>
    </xf>
    <xf numFmtId="168" fontId="18" fillId="0" borderId="0" xfId="0" applyNumberFormat="1" applyFont="1" applyFill="1" applyAlignment="1">
      <alignment horizontal="left" vertical="top"/>
      <protection locked="0"/>
    </xf>
    <xf numFmtId="165" fontId="17" fillId="0" borderId="5" xfId="0" applyNumberFormat="1" applyFont="1" applyFill="1" applyBorder="1" applyAlignment="1">
      <alignment horizontal="center"/>
      <protection locked="0"/>
    </xf>
    <xf numFmtId="0" fontId="17" fillId="0" borderId="2" xfId="0" applyFont="1" applyFill="1" applyBorder="1" applyAlignment="1">
      <alignment horizontal="left" wrapText="1"/>
      <protection locked="0"/>
    </xf>
    <xf numFmtId="166" fontId="3" fillId="0" borderId="9" xfId="0" applyNumberFormat="1" applyFont="1" applyFill="1" applyBorder="1" applyAlignment="1">
      <alignment horizontal="right"/>
      <protection locked="0"/>
    </xf>
    <xf numFmtId="164" fontId="3" fillId="0" borderId="9" xfId="0" applyNumberFormat="1" applyFont="1" applyFill="1" applyBorder="1" applyAlignment="1">
      <alignment horizontal="right"/>
      <protection locked="0"/>
    </xf>
    <xf numFmtId="164" fontId="3" fillId="0" borderId="19" xfId="0" applyNumberFormat="1" applyFont="1" applyFill="1" applyBorder="1" applyAlignment="1">
      <alignment horizontal="right"/>
      <protection locked="0"/>
    </xf>
    <xf numFmtId="0" fontId="21" fillId="0" borderId="0" xfId="0" applyFont="1" applyFill="1" applyAlignment="1" applyProtection="1">
      <alignment horizontal="left" wrapText="1"/>
    </xf>
    <xf numFmtId="0" fontId="0" fillId="0" borderId="0" xfId="0" applyAlignment="1">
      <protection locked="0"/>
    </xf>
    <xf numFmtId="0" fontId="7" fillId="0" borderId="0" xfId="0" applyFont="1" applyFill="1" applyAlignment="1" applyProtection="1">
      <alignment horizontal="left"/>
    </xf>
  </cellXfs>
  <cellStyles count="3">
    <cellStyle name="normálne" xfId="0" builtinId="0"/>
    <cellStyle name="normálne 2" xfId="1"/>
    <cellStyle name="percentá" xfId="2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4"/>
  <sheetViews>
    <sheetView view="pageBreakPreview" zoomScaleNormal="100" zoomScaleSheetLayoutView="100" workbookViewId="0">
      <selection activeCell="A25" sqref="A25"/>
    </sheetView>
  </sheetViews>
  <sheetFormatPr defaultColWidth="10.5" defaultRowHeight="12" customHeight="1"/>
  <cols>
    <col min="1" max="1" width="73.1640625" style="13" customWidth="1"/>
    <col min="2" max="2" width="13" style="33" customWidth="1"/>
    <col min="3" max="3" width="13" style="38" customWidth="1"/>
    <col min="4" max="4" width="10.33203125" style="38" customWidth="1"/>
    <col min="5" max="5" width="14.1640625" style="13" customWidth="1"/>
    <col min="6" max="6" width="12.1640625" style="13" customWidth="1"/>
    <col min="7" max="7" width="11.6640625" style="13" customWidth="1"/>
    <col min="8" max="8" width="13.33203125" style="38" customWidth="1"/>
    <col min="9" max="9" width="12.83203125" style="39" customWidth="1"/>
    <col min="10" max="10" width="10.5" style="13"/>
    <col min="11" max="11" width="13.1640625" style="13" customWidth="1"/>
    <col min="12" max="12" width="10.6640625" style="13" bestFit="1" customWidth="1"/>
    <col min="13" max="16384" width="10.5" style="13"/>
  </cols>
  <sheetData>
    <row r="1" spans="1:14" s="8" customFormat="1" ht="22.5" customHeight="1">
      <c r="A1" s="6" t="s">
        <v>0</v>
      </c>
      <c r="B1" s="32"/>
      <c r="C1" s="44"/>
      <c r="D1" s="44"/>
      <c r="E1" s="7"/>
      <c r="F1" s="7"/>
      <c r="G1" s="7"/>
      <c r="H1" s="44"/>
      <c r="I1" s="39"/>
    </row>
    <row r="2" spans="1:14" s="8" customFormat="1" ht="24" customHeight="1">
      <c r="A2" s="120" t="s">
        <v>36</v>
      </c>
      <c r="B2" s="121"/>
      <c r="C2" s="121"/>
      <c r="D2" s="121"/>
      <c r="E2" s="121"/>
      <c r="F2" s="1"/>
      <c r="G2" s="2"/>
      <c r="H2" s="45"/>
      <c r="I2" s="39"/>
    </row>
    <row r="3" spans="1:14" s="8" customFormat="1" ht="12.75" customHeight="1">
      <c r="A3" s="32" t="s">
        <v>34</v>
      </c>
      <c r="B3" s="32"/>
      <c r="C3" s="44"/>
      <c r="D3" s="44"/>
      <c r="E3" s="1"/>
      <c r="F3" s="1" t="s">
        <v>1</v>
      </c>
      <c r="G3" s="3" t="s">
        <v>19</v>
      </c>
      <c r="H3" s="44"/>
      <c r="I3" s="39"/>
    </row>
    <row r="4" spans="1:14" s="8" customFormat="1" ht="13.5" customHeight="1">
      <c r="A4" s="32" t="s">
        <v>35</v>
      </c>
      <c r="B4" s="32"/>
      <c r="C4" s="44"/>
      <c r="D4" s="44"/>
      <c r="E4" s="1"/>
      <c r="F4" s="1"/>
      <c r="G4" s="3"/>
      <c r="H4" s="44"/>
      <c r="I4" s="39"/>
    </row>
    <row r="5" spans="1:14" s="8" customFormat="1" ht="6.75" customHeight="1" thickBot="1">
      <c r="A5" s="7"/>
      <c r="B5" s="32"/>
      <c r="C5" s="44"/>
      <c r="D5" s="44"/>
      <c r="E5" s="7"/>
      <c r="F5" s="7"/>
      <c r="G5" s="7"/>
      <c r="H5" s="44"/>
      <c r="I5" s="39"/>
    </row>
    <row r="6" spans="1:14" s="8" customFormat="1" ht="61.5" customHeight="1" thickBot="1">
      <c r="A6" s="4" t="s">
        <v>2</v>
      </c>
      <c r="B6" s="50" t="s">
        <v>63</v>
      </c>
      <c r="C6" s="51" t="s">
        <v>64</v>
      </c>
      <c r="D6" s="52" t="s">
        <v>65</v>
      </c>
      <c r="E6" s="53" t="s">
        <v>33</v>
      </c>
      <c r="F6" s="55" t="s">
        <v>66</v>
      </c>
      <c r="G6" s="4" t="s">
        <v>3</v>
      </c>
      <c r="H6" s="52" t="s">
        <v>31</v>
      </c>
      <c r="I6" s="52" t="s">
        <v>32</v>
      </c>
    </row>
    <row r="7" spans="1:14" s="8" customFormat="1" ht="6.75" customHeight="1">
      <c r="A7" s="7"/>
      <c r="B7" s="32"/>
      <c r="C7" s="44"/>
      <c r="D7" s="44"/>
      <c r="E7" s="7"/>
      <c r="F7" s="7"/>
      <c r="G7" s="7"/>
      <c r="H7" s="44"/>
      <c r="I7" s="39"/>
    </row>
    <row r="8" spans="1:14" s="8" customFormat="1" ht="30" customHeight="1">
      <c r="A8" s="5" t="s">
        <v>4</v>
      </c>
      <c r="B8" s="54">
        <v>482000</v>
      </c>
      <c r="C8" s="54" t="e">
        <f>C11+C34+C37</f>
        <v>#REF!</v>
      </c>
      <c r="D8" s="54" t="e">
        <f>D11</f>
        <v>#REF!</v>
      </c>
      <c r="E8" s="54" t="e">
        <f t="shared" ref="E8:E37" si="0">B8+C8+D8</f>
        <v>#REF!</v>
      </c>
      <c r="F8" s="54" t="e">
        <f>E8*0.2</f>
        <v>#REF!</v>
      </c>
      <c r="G8" s="54" t="e">
        <f>E8+F8</f>
        <v>#REF!</v>
      </c>
      <c r="H8" s="70" t="e">
        <f>-H9+H10</f>
        <v>#REF!</v>
      </c>
      <c r="I8" s="60" t="e">
        <f>E8-H8</f>
        <v>#REF!</v>
      </c>
    </row>
    <row r="9" spans="1:14" s="11" customFormat="1" ht="13.5" customHeight="1">
      <c r="A9" s="9" t="s">
        <v>12</v>
      </c>
      <c r="B9" s="47">
        <v>0</v>
      </c>
      <c r="C9" s="47">
        <v>0</v>
      </c>
      <c r="D9" s="47">
        <v>0</v>
      </c>
      <c r="E9" s="19">
        <f t="shared" si="0"/>
        <v>0</v>
      </c>
      <c r="F9" s="19">
        <v>0</v>
      </c>
      <c r="G9" s="19">
        <v>0</v>
      </c>
      <c r="H9" s="47">
        <v>0</v>
      </c>
      <c r="I9" s="57">
        <f t="shared" ref="I9:I37" si="1">E9-H9</f>
        <v>0</v>
      </c>
    </row>
    <row r="10" spans="1:14" s="11" customFormat="1" ht="13.5" customHeight="1">
      <c r="A10" s="9" t="s">
        <v>5</v>
      </c>
      <c r="B10" s="47" t="e">
        <f>B11+B27+B33+B34+B35+B36+B37</f>
        <v>#REF!</v>
      </c>
      <c r="C10" s="47" t="e">
        <f>C11+C27+C33+C34+C35+C36+C37</f>
        <v>#REF!</v>
      </c>
      <c r="D10" s="47" t="e">
        <f>D11</f>
        <v>#REF!</v>
      </c>
      <c r="E10" s="19" t="e">
        <f t="shared" si="0"/>
        <v>#REF!</v>
      </c>
      <c r="F10" s="19" t="e">
        <f>ROUND(E10/100*20,2)</f>
        <v>#REF!</v>
      </c>
      <c r="G10" s="10" t="e">
        <f>E10+F10</f>
        <v>#REF!</v>
      </c>
      <c r="H10" s="47" t="e">
        <f>H11+H26+H27+H32+H33+H34+H35+H36+H37</f>
        <v>#REF!</v>
      </c>
      <c r="I10" s="57" t="e">
        <f t="shared" si="1"/>
        <v>#REF!</v>
      </c>
      <c r="K10" s="74"/>
    </row>
    <row r="11" spans="1:14" s="11" customFormat="1" ht="13.5" customHeight="1">
      <c r="A11" s="61" t="s">
        <v>9</v>
      </c>
      <c r="B11" s="62" t="e">
        <f>SUM(B12:B26)</f>
        <v>#REF!</v>
      </c>
      <c r="C11" s="62" t="e">
        <f>SUM(C12:C26)</f>
        <v>#REF!</v>
      </c>
      <c r="D11" s="62" t="e">
        <f>SUM(D12:D26)</f>
        <v>#REF!</v>
      </c>
      <c r="E11" s="63" t="e">
        <f t="shared" si="0"/>
        <v>#REF!</v>
      </c>
      <c r="F11" s="63" t="e">
        <f t="shared" ref="F11:F37" si="2">ROUND(E11/100*20,2)</f>
        <v>#REF!</v>
      </c>
      <c r="G11" s="64" t="e">
        <f t="shared" ref="G11:G37" si="3">E11+F11</f>
        <v>#REF!</v>
      </c>
      <c r="H11" s="62" t="e">
        <f>SUM(H12:H26)</f>
        <v>#REF!</v>
      </c>
      <c r="I11" s="65" t="e">
        <f t="shared" si="1"/>
        <v>#REF!</v>
      </c>
      <c r="K11" s="74"/>
      <c r="L11" s="75"/>
      <c r="M11" s="75"/>
    </row>
    <row r="12" spans="1:14" s="8" customFormat="1" ht="15" customHeight="1">
      <c r="A12" s="36" t="s">
        <v>76</v>
      </c>
      <c r="B12" s="48" t="e">
        <f>#REF!</f>
        <v>#REF!</v>
      </c>
      <c r="C12" s="48" t="e">
        <f>#REF!+#REF!+#REF!</f>
        <v>#REF!</v>
      </c>
      <c r="D12" s="48" t="e">
        <f>#REF!+#REF!+#REF!</f>
        <v>#REF!</v>
      </c>
      <c r="E12" s="18" t="e">
        <f t="shared" ref="E12:E25" si="4">B12+C12+D12</f>
        <v>#REF!</v>
      </c>
      <c r="F12" s="18" t="e">
        <f t="shared" si="2"/>
        <v>#REF!</v>
      </c>
      <c r="G12" s="18" t="e">
        <f t="shared" si="3"/>
        <v>#REF!</v>
      </c>
      <c r="H12" s="48" t="e">
        <f>#REF!+#REF!+#REF!</f>
        <v>#REF!</v>
      </c>
      <c r="I12" s="58" t="e">
        <f t="shared" si="1"/>
        <v>#REF!</v>
      </c>
      <c r="K12" s="77"/>
    </row>
    <row r="13" spans="1:14" s="8" customFormat="1" ht="13.5" customHeight="1">
      <c r="A13" s="36" t="s">
        <v>79</v>
      </c>
      <c r="B13" s="48" t="e">
        <f>#REF!+'Strecha C'!#REF!+#REF!</f>
        <v>#REF!</v>
      </c>
      <c r="C13" s="48" t="e">
        <f>#REF!+#REF!</f>
        <v>#REF!</v>
      </c>
      <c r="D13" s="48" t="e">
        <f>#REF!</f>
        <v>#REF!</v>
      </c>
      <c r="E13" s="18" t="e">
        <f t="shared" si="4"/>
        <v>#REF!</v>
      </c>
      <c r="F13" s="18" t="e">
        <f t="shared" si="2"/>
        <v>#REF!</v>
      </c>
      <c r="G13" s="18" t="e">
        <f t="shared" si="3"/>
        <v>#REF!</v>
      </c>
      <c r="H13" s="48" t="e">
        <f>#REF!</f>
        <v>#REF!</v>
      </c>
      <c r="I13" s="58" t="e">
        <f t="shared" si="1"/>
        <v>#REF!</v>
      </c>
      <c r="K13" s="77"/>
      <c r="M13" s="77"/>
      <c r="N13" s="77"/>
    </row>
    <row r="14" spans="1:14" s="8" customFormat="1" ht="13.5" customHeight="1">
      <c r="A14" s="36" t="s">
        <v>72</v>
      </c>
      <c r="B14" s="48" t="e">
        <f>#REF!</f>
        <v>#REF!</v>
      </c>
      <c r="C14" s="48" t="e">
        <f>#REF!</f>
        <v>#REF!</v>
      </c>
      <c r="D14" s="48" t="e">
        <f>#REF!</f>
        <v>#REF!</v>
      </c>
      <c r="E14" s="18" t="e">
        <f t="shared" si="4"/>
        <v>#REF!</v>
      </c>
      <c r="F14" s="18" t="e">
        <f t="shared" si="2"/>
        <v>#REF!</v>
      </c>
      <c r="G14" s="18" t="e">
        <f t="shared" si="3"/>
        <v>#REF!</v>
      </c>
      <c r="H14" s="48">
        <v>0</v>
      </c>
      <c r="I14" s="58" t="e">
        <f t="shared" si="1"/>
        <v>#REF!</v>
      </c>
      <c r="K14" s="77"/>
      <c r="N14" s="76"/>
    </row>
    <row r="15" spans="1:14" s="8" customFormat="1" ht="13.5" customHeight="1">
      <c r="A15" s="36" t="s">
        <v>74</v>
      </c>
      <c r="B15" s="48" t="e">
        <f>#REF!+#REF!+#REF!</f>
        <v>#REF!</v>
      </c>
      <c r="C15" s="48">
        <v>0</v>
      </c>
      <c r="D15" s="48">
        <v>0</v>
      </c>
      <c r="E15" s="18" t="e">
        <f t="shared" si="4"/>
        <v>#REF!</v>
      </c>
      <c r="F15" s="18" t="e">
        <f t="shared" si="2"/>
        <v>#REF!</v>
      </c>
      <c r="G15" s="18" t="e">
        <f t="shared" si="3"/>
        <v>#REF!</v>
      </c>
      <c r="H15" s="48">
        <v>0</v>
      </c>
      <c r="I15" s="58" t="e">
        <f t="shared" si="1"/>
        <v>#REF!</v>
      </c>
      <c r="K15" s="76"/>
    </row>
    <row r="16" spans="1:14" s="8" customFormat="1" ht="13.5" customHeight="1">
      <c r="A16" s="36" t="s">
        <v>75</v>
      </c>
      <c r="B16" s="48" t="e">
        <f>#REF!+#REF!+#REF!</f>
        <v>#REF!</v>
      </c>
      <c r="C16" s="48" t="e">
        <f>#REF!+#REF!+#REF!</f>
        <v>#REF!</v>
      </c>
      <c r="D16" s="48">
        <v>0</v>
      </c>
      <c r="E16" s="18" t="e">
        <f t="shared" si="4"/>
        <v>#REF!</v>
      </c>
      <c r="F16" s="18" t="e">
        <f t="shared" si="2"/>
        <v>#REF!</v>
      </c>
      <c r="G16" s="18" t="e">
        <f t="shared" si="3"/>
        <v>#REF!</v>
      </c>
      <c r="H16" s="48">
        <v>0</v>
      </c>
      <c r="I16" s="58" t="e">
        <f t="shared" si="1"/>
        <v>#REF!</v>
      </c>
      <c r="K16" s="78"/>
      <c r="L16" s="77"/>
      <c r="N16" s="76"/>
    </row>
    <row r="17" spans="1:13" s="8" customFormat="1" ht="13.5" customHeight="1">
      <c r="A17" s="36" t="s">
        <v>77</v>
      </c>
      <c r="B17" s="48" t="e">
        <f>'Strecha C'!#REF!</f>
        <v>#REF!</v>
      </c>
      <c r="C17" s="48" t="e">
        <f>'Strecha C'!#REF!</f>
        <v>#REF!</v>
      </c>
      <c r="D17" s="48" t="e">
        <f>'Strecha C'!#REF!</f>
        <v>#REF!</v>
      </c>
      <c r="E17" s="18" t="e">
        <f t="shared" si="4"/>
        <v>#REF!</v>
      </c>
      <c r="F17" s="18" t="e">
        <f t="shared" si="2"/>
        <v>#REF!</v>
      </c>
      <c r="G17" s="18" t="e">
        <f t="shared" si="3"/>
        <v>#REF!</v>
      </c>
      <c r="H17" s="48">
        <v>0</v>
      </c>
      <c r="I17" s="58" t="e">
        <f t="shared" si="1"/>
        <v>#REF!</v>
      </c>
      <c r="K17" s="77"/>
    </row>
    <row r="18" spans="1:13" s="8" customFormat="1" ht="13.5" customHeight="1">
      <c r="A18" s="36" t="s">
        <v>78</v>
      </c>
      <c r="B18" s="48" t="e">
        <f>'Strecha C'!#REF!+'Strecha C'!#REF!+'Strecha C'!#REF!+#REF!+#REF!</f>
        <v>#REF!</v>
      </c>
      <c r="C18" s="48">
        <v>0</v>
      </c>
      <c r="D18" s="48">
        <v>0</v>
      </c>
      <c r="E18" s="18" t="e">
        <f t="shared" si="4"/>
        <v>#REF!</v>
      </c>
      <c r="F18" s="18" t="e">
        <f t="shared" si="2"/>
        <v>#REF!</v>
      </c>
      <c r="G18" s="18" t="e">
        <f t="shared" si="3"/>
        <v>#REF!</v>
      </c>
      <c r="H18" s="48">
        <v>0</v>
      </c>
      <c r="I18" s="58" t="e">
        <f t="shared" si="1"/>
        <v>#REF!</v>
      </c>
      <c r="K18" s="76"/>
      <c r="L18" s="76"/>
      <c r="M18" s="76"/>
    </row>
    <row r="19" spans="1:13" s="8" customFormat="1" ht="13.5" customHeight="1">
      <c r="A19" s="36" t="s">
        <v>80</v>
      </c>
      <c r="B19" s="48" t="e">
        <f>#REF!+#REF!+#REF!</f>
        <v>#REF!</v>
      </c>
      <c r="C19" s="48" t="e">
        <f>#REF!+#REF!+#REF!</f>
        <v>#REF!</v>
      </c>
      <c r="D19" s="48">
        <v>0</v>
      </c>
      <c r="E19" s="18" t="e">
        <f t="shared" si="4"/>
        <v>#REF!</v>
      </c>
      <c r="F19" s="18" t="e">
        <f t="shared" si="2"/>
        <v>#REF!</v>
      </c>
      <c r="G19" s="18" t="e">
        <f t="shared" si="3"/>
        <v>#REF!</v>
      </c>
      <c r="H19" s="48" t="e">
        <f>#REF!+#REF!</f>
        <v>#REF!</v>
      </c>
      <c r="I19" s="58" t="e">
        <f t="shared" si="1"/>
        <v>#REF!</v>
      </c>
    </row>
    <row r="20" spans="1:13" s="8" customFormat="1" ht="13.5" customHeight="1">
      <c r="A20" s="36" t="s">
        <v>81</v>
      </c>
      <c r="B20" s="48" t="e">
        <f>#REF!+#REF!+#REF!+#REF!+#REF!+#REF!+#REF!+#REF!+#REF!+#REF!+#REF!+#REF!+#REF!+#REF!+#REF!+#REF!+#REF!+#REF!+#REF!+#REF!+#REF!+#REF!+#REF!+#REF!+#REF!</f>
        <v>#REF!</v>
      </c>
      <c r="C20" s="48" t="e">
        <f>#REF!+#REF!+#REF!+#REF!+#REF!</f>
        <v>#REF!</v>
      </c>
      <c r="D20" s="48" t="e">
        <f>#REF!</f>
        <v>#REF!</v>
      </c>
      <c r="E20" s="18" t="e">
        <f t="shared" si="4"/>
        <v>#REF!</v>
      </c>
      <c r="F20" s="18" t="e">
        <f t="shared" si="2"/>
        <v>#REF!</v>
      </c>
      <c r="G20" s="18" t="e">
        <f t="shared" si="3"/>
        <v>#REF!</v>
      </c>
      <c r="H20" s="48" t="e">
        <f>#REF!+#REF!+#REF!</f>
        <v>#REF!</v>
      </c>
      <c r="I20" s="58" t="e">
        <f t="shared" si="1"/>
        <v>#REF!</v>
      </c>
    </row>
    <row r="21" spans="1:13" s="8" customFormat="1" ht="13.5" customHeight="1">
      <c r="A21" s="36" t="s">
        <v>82</v>
      </c>
      <c r="B21" s="48" t="e">
        <f>#REF!+#REF!+#REF!+#REF!+#REF!+#REF!</f>
        <v>#REF!</v>
      </c>
      <c r="C21" s="48" t="e">
        <f>#REF!</f>
        <v>#REF!</v>
      </c>
      <c r="D21" s="48">
        <v>0</v>
      </c>
      <c r="E21" s="18" t="e">
        <f t="shared" si="4"/>
        <v>#REF!</v>
      </c>
      <c r="F21" s="18" t="e">
        <f t="shared" si="2"/>
        <v>#REF!</v>
      </c>
      <c r="G21" s="18" t="e">
        <f t="shared" si="3"/>
        <v>#REF!</v>
      </c>
      <c r="H21" s="48">
        <v>0</v>
      </c>
      <c r="I21" s="58" t="e">
        <f t="shared" si="1"/>
        <v>#REF!</v>
      </c>
    </row>
    <row r="22" spans="1:13" s="8" customFormat="1" ht="13.5" customHeight="1">
      <c r="A22" s="36" t="s">
        <v>83</v>
      </c>
      <c r="B22" s="48" t="e">
        <f>#REF!+#REF!</f>
        <v>#REF!</v>
      </c>
      <c r="C22" s="48">
        <v>0</v>
      </c>
      <c r="D22" s="48">
        <v>0</v>
      </c>
      <c r="E22" s="18" t="e">
        <f t="shared" si="4"/>
        <v>#REF!</v>
      </c>
      <c r="F22" s="18" t="e">
        <f t="shared" si="2"/>
        <v>#REF!</v>
      </c>
      <c r="G22" s="18" t="e">
        <f t="shared" si="3"/>
        <v>#REF!</v>
      </c>
      <c r="H22" s="48">
        <v>0</v>
      </c>
      <c r="I22" s="58" t="e">
        <f t="shared" si="1"/>
        <v>#REF!</v>
      </c>
    </row>
    <row r="23" spans="1:13" s="8" customFormat="1" ht="13.5" customHeight="1">
      <c r="A23" s="36" t="s">
        <v>84</v>
      </c>
      <c r="B23" s="48" t="e">
        <f>#REF!+#REF!</f>
        <v>#REF!</v>
      </c>
      <c r="C23" s="48">
        <v>0</v>
      </c>
      <c r="D23" s="48">
        <v>0</v>
      </c>
      <c r="E23" s="18" t="e">
        <f t="shared" si="4"/>
        <v>#REF!</v>
      </c>
      <c r="F23" s="18" t="e">
        <f t="shared" si="2"/>
        <v>#REF!</v>
      </c>
      <c r="G23" s="18" t="e">
        <f t="shared" si="3"/>
        <v>#REF!</v>
      </c>
      <c r="H23" s="48">
        <v>0</v>
      </c>
      <c r="I23" s="58" t="e">
        <f t="shared" si="1"/>
        <v>#REF!</v>
      </c>
    </row>
    <row r="24" spans="1:13" s="8" customFormat="1" ht="13.5" customHeight="1">
      <c r="A24" s="12" t="s">
        <v>6</v>
      </c>
      <c r="B24" s="48" t="e">
        <f>#REF!</f>
        <v>#REF!</v>
      </c>
      <c r="C24" s="48">
        <v>0</v>
      </c>
      <c r="D24" s="48">
        <v>0</v>
      </c>
      <c r="E24" s="18" t="e">
        <f t="shared" si="4"/>
        <v>#REF!</v>
      </c>
      <c r="F24" s="18" t="e">
        <f t="shared" si="2"/>
        <v>#REF!</v>
      </c>
      <c r="G24" s="18" t="e">
        <f t="shared" si="3"/>
        <v>#REF!</v>
      </c>
      <c r="H24" s="48">
        <v>0</v>
      </c>
      <c r="I24" s="58" t="e">
        <f>E24-H24</f>
        <v>#REF!</v>
      </c>
    </row>
    <row r="25" spans="1:13" s="8" customFormat="1" ht="13.5" customHeight="1">
      <c r="A25" s="12" t="s">
        <v>7</v>
      </c>
      <c r="B25" s="48" t="e">
        <f>#REF!</f>
        <v>#REF!</v>
      </c>
      <c r="C25" s="48" t="e">
        <f>#REF!</f>
        <v>#REF!</v>
      </c>
      <c r="D25" s="48">
        <v>0</v>
      </c>
      <c r="E25" s="18" t="e">
        <f t="shared" si="4"/>
        <v>#REF!</v>
      </c>
      <c r="F25" s="18" t="e">
        <f t="shared" si="2"/>
        <v>#REF!</v>
      </c>
      <c r="G25" s="18" t="e">
        <f t="shared" si="3"/>
        <v>#REF!</v>
      </c>
      <c r="H25" s="48">
        <v>0</v>
      </c>
      <c r="I25" s="58" t="e">
        <f t="shared" si="1"/>
        <v>#REF!</v>
      </c>
    </row>
    <row r="26" spans="1:13" s="8" customFormat="1" ht="13.5" customHeight="1">
      <c r="A26" s="9" t="s">
        <v>11</v>
      </c>
      <c r="B26" s="48">
        <v>0</v>
      </c>
      <c r="C26" s="49">
        <v>0</v>
      </c>
      <c r="D26" s="49">
        <v>0</v>
      </c>
      <c r="E26" s="18">
        <f t="shared" si="0"/>
        <v>0</v>
      </c>
      <c r="F26" s="18">
        <f t="shared" si="2"/>
        <v>0</v>
      </c>
      <c r="G26" s="18">
        <f t="shared" si="3"/>
        <v>0</v>
      </c>
      <c r="H26" s="49">
        <v>0</v>
      </c>
      <c r="I26" s="58">
        <f t="shared" si="1"/>
        <v>0</v>
      </c>
    </row>
    <row r="27" spans="1:13" s="8" customFormat="1" ht="13.5" customHeight="1">
      <c r="A27" s="66" t="s">
        <v>10</v>
      </c>
      <c r="B27" s="67" t="e">
        <f>SUM(B28:B31)</f>
        <v>#REF!</v>
      </c>
      <c r="C27" s="67">
        <v>0</v>
      </c>
      <c r="D27" s="67">
        <v>0</v>
      </c>
      <c r="E27" s="68" t="e">
        <f t="shared" si="0"/>
        <v>#REF!</v>
      </c>
      <c r="F27" s="68" t="e">
        <f t="shared" si="2"/>
        <v>#REF!</v>
      </c>
      <c r="G27" s="68" t="e">
        <f t="shared" si="3"/>
        <v>#REF!</v>
      </c>
      <c r="H27" s="67" t="e">
        <f>H28+H31</f>
        <v>#REF!</v>
      </c>
      <c r="I27" s="69" t="e">
        <f t="shared" si="1"/>
        <v>#REF!</v>
      </c>
    </row>
    <row r="28" spans="1:13" s="8" customFormat="1" ht="13.5" customHeight="1">
      <c r="A28" s="17" t="s">
        <v>68</v>
      </c>
      <c r="B28" s="49" t="e">
        <f>#REF!+#REF!</f>
        <v>#REF!</v>
      </c>
      <c r="C28" s="49" t="e">
        <f>#REF!</f>
        <v>#REF!</v>
      </c>
      <c r="D28" s="49" t="e">
        <f>#REF!</f>
        <v>#REF!</v>
      </c>
      <c r="E28" s="18" t="e">
        <f t="shared" si="0"/>
        <v>#REF!</v>
      </c>
      <c r="F28" s="18" t="e">
        <f t="shared" si="2"/>
        <v>#REF!</v>
      </c>
      <c r="G28" s="18" t="e">
        <f t="shared" si="3"/>
        <v>#REF!</v>
      </c>
      <c r="H28" s="49" t="e">
        <f>#REF!</f>
        <v>#REF!</v>
      </c>
      <c r="I28" s="58" t="e">
        <f t="shared" si="1"/>
        <v>#REF!</v>
      </c>
    </row>
    <row r="29" spans="1:13" s="8" customFormat="1" ht="13.5" customHeight="1">
      <c r="A29" s="17" t="s">
        <v>69</v>
      </c>
      <c r="B29" s="49" t="e">
        <f>#REF!+#REF!</f>
        <v>#REF!</v>
      </c>
      <c r="C29" s="49" t="e">
        <f>#REF!</f>
        <v>#REF!</v>
      </c>
      <c r="D29" s="49" t="e">
        <f>#REF!</f>
        <v>#REF!</v>
      </c>
      <c r="E29" s="18" t="e">
        <f t="shared" si="0"/>
        <v>#REF!</v>
      </c>
      <c r="F29" s="18" t="e">
        <f t="shared" si="2"/>
        <v>#REF!</v>
      </c>
      <c r="G29" s="18" t="e">
        <f t="shared" si="3"/>
        <v>#REF!</v>
      </c>
      <c r="H29" s="49" t="e">
        <f>#REF!</f>
        <v>#REF!</v>
      </c>
      <c r="I29" s="58" t="e">
        <f t="shared" si="1"/>
        <v>#REF!</v>
      </c>
    </row>
    <row r="30" spans="1:13" s="8" customFormat="1" ht="13.5" customHeight="1">
      <c r="A30" s="17" t="s">
        <v>67</v>
      </c>
      <c r="B30" s="49" t="e">
        <f>#REF!+#REF!</f>
        <v>#REF!</v>
      </c>
      <c r="C30" s="49">
        <v>0</v>
      </c>
      <c r="D30" s="49">
        <v>0</v>
      </c>
      <c r="E30" s="18" t="e">
        <f t="shared" si="0"/>
        <v>#REF!</v>
      </c>
      <c r="F30" s="18" t="e">
        <f t="shared" si="2"/>
        <v>#REF!</v>
      </c>
      <c r="G30" s="18" t="e">
        <f t="shared" si="3"/>
        <v>#REF!</v>
      </c>
      <c r="H30" s="49" t="e">
        <f>#REF!</f>
        <v>#REF!</v>
      </c>
      <c r="I30" s="58" t="e">
        <f t="shared" si="1"/>
        <v>#REF!</v>
      </c>
    </row>
    <row r="31" spans="1:13" s="8" customFormat="1" ht="13.5" customHeight="1">
      <c r="A31" s="17" t="s">
        <v>8</v>
      </c>
      <c r="B31" s="49">
        <v>1198.77</v>
      </c>
      <c r="C31" s="49">
        <v>0</v>
      </c>
      <c r="D31" s="49">
        <v>0</v>
      </c>
      <c r="E31" s="18">
        <f t="shared" si="0"/>
        <v>1198.77</v>
      </c>
      <c r="F31" s="18">
        <f t="shared" si="2"/>
        <v>239.75</v>
      </c>
      <c r="G31" s="18">
        <f t="shared" si="3"/>
        <v>1438.52</v>
      </c>
      <c r="H31" s="49">
        <v>0</v>
      </c>
      <c r="I31" s="58">
        <f t="shared" si="1"/>
        <v>1198.77</v>
      </c>
    </row>
    <row r="32" spans="1:13" s="8" customFormat="1" ht="13.5" customHeight="1">
      <c r="A32" s="9" t="s">
        <v>13</v>
      </c>
      <c r="B32" s="49">
        <v>0</v>
      </c>
      <c r="C32" s="49">
        <v>0</v>
      </c>
      <c r="D32" s="49">
        <v>0</v>
      </c>
      <c r="E32" s="18">
        <f t="shared" si="0"/>
        <v>0</v>
      </c>
      <c r="F32" s="18">
        <f t="shared" si="2"/>
        <v>0</v>
      </c>
      <c r="G32" s="18">
        <f t="shared" si="3"/>
        <v>0</v>
      </c>
      <c r="H32" s="49">
        <v>0</v>
      </c>
      <c r="I32" s="58">
        <f t="shared" si="1"/>
        <v>0</v>
      </c>
    </row>
    <row r="33" spans="1:14" s="8" customFormat="1" ht="13.5" customHeight="1">
      <c r="A33" s="66" t="s">
        <v>14</v>
      </c>
      <c r="B33" s="67">
        <v>25315.13</v>
      </c>
      <c r="C33" s="67">
        <v>0</v>
      </c>
      <c r="D33" s="67">
        <v>0</v>
      </c>
      <c r="E33" s="68">
        <f t="shared" si="0"/>
        <v>25315.13</v>
      </c>
      <c r="F33" s="68">
        <f t="shared" si="2"/>
        <v>5063.03</v>
      </c>
      <c r="G33" s="68">
        <f t="shared" si="3"/>
        <v>30378.16</v>
      </c>
      <c r="H33" s="67">
        <v>0</v>
      </c>
      <c r="I33" s="69">
        <f t="shared" si="1"/>
        <v>25315.13</v>
      </c>
    </row>
    <row r="34" spans="1:14" s="8" customFormat="1" ht="13.5" customHeight="1">
      <c r="A34" s="66" t="s">
        <v>15</v>
      </c>
      <c r="B34" s="67">
        <v>11356.26</v>
      </c>
      <c r="C34" s="67" t="e">
        <f>#REF!</f>
        <v>#REF!</v>
      </c>
      <c r="D34" s="67">
        <v>0</v>
      </c>
      <c r="E34" s="68" t="e">
        <f t="shared" si="0"/>
        <v>#REF!</v>
      </c>
      <c r="F34" s="68" t="e">
        <f t="shared" si="2"/>
        <v>#REF!</v>
      </c>
      <c r="G34" s="68" t="e">
        <f t="shared" si="3"/>
        <v>#REF!</v>
      </c>
      <c r="H34" s="67" t="e">
        <f>#REF!</f>
        <v>#REF!</v>
      </c>
      <c r="I34" s="69" t="e">
        <f t="shared" si="1"/>
        <v>#REF!</v>
      </c>
    </row>
    <row r="35" spans="1:14" s="8" customFormat="1" ht="13.5" customHeight="1">
      <c r="A35" s="9" t="s">
        <v>16</v>
      </c>
      <c r="B35" s="47">
        <v>1085.1300000000001</v>
      </c>
      <c r="C35" s="47">
        <v>0</v>
      </c>
      <c r="D35" s="47">
        <v>0</v>
      </c>
      <c r="E35" s="19">
        <f t="shared" si="0"/>
        <v>1085.1300000000001</v>
      </c>
      <c r="F35" s="19">
        <f t="shared" si="2"/>
        <v>217.03</v>
      </c>
      <c r="G35" s="19">
        <f t="shared" si="3"/>
        <v>1302.1600000000001</v>
      </c>
      <c r="H35" s="47">
        <v>0</v>
      </c>
      <c r="I35" s="57">
        <f t="shared" si="1"/>
        <v>1085.1300000000001</v>
      </c>
    </row>
    <row r="36" spans="1:14" s="8" customFormat="1" ht="13.5" customHeight="1">
      <c r="A36" s="66" t="s">
        <v>17</v>
      </c>
      <c r="B36" s="67">
        <v>4636.09</v>
      </c>
      <c r="C36" s="67">
        <v>0</v>
      </c>
      <c r="D36" s="67">
        <v>0</v>
      </c>
      <c r="E36" s="68">
        <f t="shared" si="0"/>
        <v>4636.09</v>
      </c>
      <c r="F36" s="68">
        <f t="shared" si="2"/>
        <v>927.22</v>
      </c>
      <c r="G36" s="68">
        <f t="shared" si="3"/>
        <v>5563.31</v>
      </c>
      <c r="H36" s="67">
        <v>0</v>
      </c>
      <c r="I36" s="69">
        <f t="shared" si="1"/>
        <v>4636.09</v>
      </c>
    </row>
    <row r="37" spans="1:14" s="8" customFormat="1" ht="13.5" customHeight="1">
      <c r="A37" s="66" t="s">
        <v>18</v>
      </c>
      <c r="B37" s="67">
        <v>26567.79</v>
      </c>
      <c r="C37" s="59" t="e">
        <f>#REF!</f>
        <v>#REF!</v>
      </c>
      <c r="D37" s="67">
        <v>0</v>
      </c>
      <c r="E37" s="68" t="e">
        <f t="shared" si="0"/>
        <v>#REF!</v>
      </c>
      <c r="F37" s="71" t="e">
        <f t="shared" si="2"/>
        <v>#REF!</v>
      </c>
      <c r="G37" s="68" t="e">
        <f t="shared" si="3"/>
        <v>#REF!</v>
      </c>
      <c r="H37" s="67" t="e">
        <f>#REF!</f>
        <v>#REF!</v>
      </c>
      <c r="I37" s="69" t="e">
        <f t="shared" si="1"/>
        <v>#REF!</v>
      </c>
    </row>
    <row r="38" spans="1:14" ht="21" customHeight="1">
      <c r="A38" s="14"/>
      <c r="B38" s="43"/>
      <c r="C38" s="46"/>
      <c r="D38" s="46"/>
      <c r="E38" s="15"/>
      <c r="F38" s="16"/>
      <c r="G38" s="15"/>
      <c r="H38" s="56"/>
      <c r="I38" s="41"/>
    </row>
    <row r="39" spans="1:14" ht="12" customHeight="1">
      <c r="A39" s="80" t="s">
        <v>71</v>
      </c>
      <c r="B39" s="81" t="e">
        <f t="shared" ref="B39:B52" si="5">I12</f>
        <v>#REF!</v>
      </c>
      <c r="D39" s="79"/>
    </row>
    <row r="40" spans="1:14" ht="12" customHeight="1">
      <c r="A40" s="36" t="s">
        <v>73</v>
      </c>
      <c r="B40" s="73" t="e">
        <f t="shared" si="5"/>
        <v>#REF!</v>
      </c>
      <c r="D40" s="79"/>
    </row>
    <row r="41" spans="1:14" ht="12" customHeight="1">
      <c r="A41" s="80" t="s">
        <v>72</v>
      </c>
      <c r="B41" s="81" t="e">
        <f t="shared" si="5"/>
        <v>#REF!</v>
      </c>
    </row>
    <row r="42" spans="1:14" s="38" customFormat="1" ht="12" customHeight="1">
      <c r="A42" s="36" t="s">
        <v>74</v>
      </c>
      <c r="B42" s="73" t="e">
        <f t="shared" si="5"/>
        <v>#REF!</v>
      </c>
      <c r="E42" s="13"/>
      <c r="F42" s="13"/>
      <c r="G42" s="13"/>
      <c r="I42" s="39"/>
      <c r="J42" s="13"/>
      <c r="K42" s="13"/>
      <c r="L42" s="13"/>
      <c r="M42" s="13"/>
      <c r="N42" s="13"/>
    </row>
    <row r="43" spans="1:14" s="38" customFormat="1" ht="12" customHeight="1">
      <c r="A43" s="36" t="s">
        <v>75</v>
      </c>
      <c r="B43" s="73" t="e">
        <f t="shared" si="5"/>
        <v>#REF!</v>
      </c>
      <c r="E43" s="13"/>
      <c r="F43" s="13"/>
      <c r="G43" s="13"/>
      <c r="I43" s="39"/>
      <c r="J43" s="13"/>
      <c r="K43" s="13"/>
      <c r="L43" s="13"/>
      <c r="M43" s="13"/>
      <c r="N43" s="13"/>
    </row>
    <row r="44" spans="1:14" s="38" customFormat="1" ht="12" customHeight="1">
      <c r="A44" s="36" t="s">
        <v>77</v>
      </c>
      <c r="B44" s="73" t="e">
        <f t="shared" si="5"/>
        <v>#REF!</v>
      </c>
      <c r="E44" s="13"/>
      <c r="F44" s="13"/>
      <c r="G44" s="13"/>
      <c r="I44" s="39"/>
      <c r="J44" s="13"/>
      <c r="K44" s="13"/>
      <c r="L44" s="13"/>
      <c r="M44" s="13"/>
      <c r="N44" s="13"/>
    </row>
    <row r="45" spans="1:14" s="38" customFormat="1" ht="12" customHeight="1">
      <c r="A45" s="36" t="s">
        <v>78</v>
      </c>
      <c r="B45" s="73" t="e">
        <f t="shared" si="5"/>
        <v>#REF!</v>
      </c>
      <c r="E45" s="13"/>
      <c r="F45" s="13"/>
      <c r="G45" s="13"/>
      <c r="I45" s="39"/>
      <c r="J45" s="13"/>
      <c r="K45" s="13"/>
      <c r="L45" s="13"/>
      <c r="M45" s="13"/>
      <c r="N45" s="13"/>
    </row>
    <row r="46" spans="1:14" s="38" customFormat="1" ht="12" customHeight="1">
      <c r="A46" s="80" t="s">
        <v>80</v>
      </c>
      <c r="B46" s="81" t="e">
        <f t="shared" si="5"/>
        <v>#REF!</v>
      </c>
      <c r="E46" s="13"/>
      <c r="F46" s="13"/>
      <c r="G46" s="13"/>
      <c r="I46" s="39"/>
      <c r="J46" s="13"/>
      <c r="K46" s="13"/>
      <c r="L46" s="13"/>
      <c r="M46" s="13"/>
      <c r="N46" s="13"/>
    </row>
    <row r="47" spans="1:14" s="38" customFormat="1" ht="12" customHeight="1">
      <c r="A47" s="80" t="s">
        <v>81</v>
      </c>
      <c r="B47" s="81" t="e">
        <f t="shared" si="5"/>
        <v>#REF!</v>
      </c>
      <c r="E47" s="13"/>
      <c r="F47" s="13"/>
      <c r="G47" s="13"/>
      <c r="I47" s="39"/>
      <c r="J47" s="13"/>
      <c r="K47" s="13"/>
      <c r="L47" s="13"/>
      <c r="M47" s="13"/>
      <c r="N47" s="13"/>
    </row>
    <row r="48" spans="1:14" s="38" customFormat="1" ht="12" customHeight="1">
      <c r="A48" s="80" t="s">
        <v>82</v>
      </c>
      <c r="B48" s="81" t="e">
        <f t="shared" si="5"/>
        <v>#REF!</v>
      </c>
      <c r="E48" s="13"/>
      <c r="F48" s="13"/>
      <c r="G48" s="13"/>
      <c r="I48" s="39"/>
      <c r="J48" s="13"/>
      <c r="K48" s="13"/>
      <c r="L48" s="13"/>
      <c r="M48" s="13"/>
      <c r="N48" s="13"/>
    </row>
    <row r="49" spans="1:14" s="38" customFormat="1" ht="12" customHeight="1">
      <c r="A49" s="36" t="s">
        <v>83</v>
      </c>
      <c r="B49" s="73" t="e">
        <f t="shared" si="5"/>
        <v>#REF!</v>
      </c>
      <c r="E49" s="13"/>
      <c r="F49" s="13"/>
      <c r="G49" s="13"/>
      <c r="I49" s="39"/>
      <c r="J49" s="13"/>
      <c r="K49" s="13"/>
      <c r="L49" s="13"/>
      <c r="M49" s="13"/>
      <c r="N49" s="13"/>
    </row>
    <row r="50" spans="1:14" s="38" customFormat="1" ht="12" customHeight="1">
      <c r="A50" s="36" t="s">
        <v>84</v>
      </c>
      <c r="B50" s="73" t="e">
        <f t="shared" si="5"/>
        <v>#REF!</v>
      </c>
      <c r="E50" s="13"/>
      <c r="F50" s="13"/>
      <c r="G50" s="13"/>
      <c r="I50" s="39"/>
      <c r="J50" s="13"/>
      <c r="K50" s="13"/>
      <c r="L50" s="13"/>
      <c r="M50" s="13"/>
      <c r="N50" s="13"/>
    </row>
    <row r="51" spans="1:14" s="38" customFormat="1" ht="12" customHeight="1">
      <c r="A51" s="12" t="s">
        <v>6</v>
      </c>
      <c r="B51" s="73" t="e">
        <f t="shared" si="5"/>
        <v>#REF!</v>
      </c>
      <c r="E51" s="13"/>
      <c r="F51" s="13"/>
      <c r="G51" s="13"/>
      <c r="I51" s="39"/>
      <c r="J51" s="13"/>
      <c r="K51" s="13"/>
      <c r="L51" s="13"/>
      <c r="M51" s="13"/>
      <c r="N51" s="13"/>
    </row>
    <row r="52" spans="1:14" s="38" customFormat="1" ht="12" customHeight="1">
      <c r="A52" s="12" t="s">
        <v>7</v>
      </c>
      <c r="B52" s="73" t="e">
        <f t="shared" si="5"/>
        <v>#REF!</v>
      </c>
      <c r="E52" s="13"/>
      <c r="F52" s="13"/>
      <c r="G52" s="13"/>
      <c r="I52" s="39"/>
      <c r="J52" s="13"/>
      <c r="K52" s="13"/>
      <c r="L52" s="13"/>
      <c r="M52" s="13"/>
      <c r="N52" s="13"/>
    </row>
    <row r="53" spans="1:14" s="38" customFormat="1" ht="12" customHeight="1">
      <c r="A53" s="72" t="s">
        <v>70</v>
      </c>
      <c r="B53" s="73" t="e">
        <f>I28</f>
        <v>#REF!</v>
      </c>
      <c r="E53" s="13"/>
      <c r="F53" s="13"/>
      <c r="G53" s="13"/>
      <c r="I53" s="39"/>
      <c r="J53" s="13"/>
      <c r="K53" s="13"/>
      <c r="L53" s="13"/>
      <c r="M53" s="13"/>
      <c r="N53" s="13"/>
    </row>
    <row r="54" spans="1:14" s="38" customFormat="1" ht="12" customHeight="1">
      <c r="A54" s="72" t="s">
        <v>69</v>
      </c>
      <c r="B54" s="73" t="e">
        <f>I29</f>
        <v>#REF!</v>
      </c>
      <c r="E54" s="13"/>
      <c r="F54" s="13"/>
      <c r="G54" s="13"/>
      <c r="I54" s="39"/>
      <c r="J54" s="13"/>
      <c r="K54" s="13"/>
      <c r="L54" s="13"/>
      <c r="M54" s="13"/>
      <c r="N54" s="13"/>
    </row>
    <row r="55" spans="1:14" s="38" customFormat="1" ht="12" customHeight="1">
      <c r="A55" s="72" t="s">
        <v>67</v>
      </c>
      <c r="B55" s="73" t="e">
        <f>I30</f>
        <v>#REF!</v>
      </c>
      <c r="E55" s="13"/>
      <c r="F55" s="13"/>
      <c r="G55" s="13"/>
      <c r="I55" s="39"/>
      <c r="J55" s="13"/>
      <c r="K55" s="13"/>
      <c r="L55" s="13"/>
      <c r="M55" s="13"/>
      <c r="N55" s="13"/>
    </row>
    <row r="56" spans="1:14" s="38" customFormat="1" ht="12" customHeight="1">
      <c r="A56" s="72" t="s">
        <v>8</v>
      </c>
      <c r="B56" s="73">
        <f>I31</f>
        <v>1198.77</v>
      </c>
      <c r="E56" s="13"/>
      <c r="F56" s="13"/>
      <c r="G56" s="13"/>
      <c r="I56" s="39"/>
      <c r="J56" s="13"/>
      <c r="K56" s="13"/>
      <c r="L56" s="13"/>
      <c r="M56" s="13"/>
      <c r="N56" s="13"/>
    </row>
    <row r="57" spans="1:14" s="38" customFormat="1" ht="12" customHeight="1">
      <c r="A57" s="72" t="s">
        <v>14</v>
      </c>
      <c r="B57" s="73">
        <f>I33</f>
        <v>25315.13</v>
      </c>
      <c r="E57" s="13"/>
      <c r="F57" s="13"/>
      <c r="G57" s="13"/>
      <c r="I57" s="39"/>
      <c r="J57" s="13"/>
      <c r="K57" s="13"/>
      <c r="L57" s="13"/>
      <c r="M57" s="13"/>
      <c r="N57" s="13"/>
    </row>
    <row r="58" spans="1:14" s="38" customFormat="1" ht="12" customHeight="1">
      <c r="A58" s="72" t="s">
        <v>15</v>
      </c>
      <c r="B58" s="73" t="e">
        <f>I34</f>
        <v>#REF!</v>
      </c>
      <c r="E58" s="13"/>
      <c r="F58" s="13"/>
      <c r="G58" s="13"/>
      <c r="I58" s="39"/>
      <c r="J58" s="13"/>
      <c r="K58" s="13"/>
      <c r="L58" s="13"/>
      <c r="M58" s="13"/>
      <c r="N58" s="13"/>
    </row>
    <row r="59" spans="1:14" s="38" customFormat="1" ht="12" customHeight="1">
      <c r="A59" s="72" t="s">
        <v>17</v>
      </c>
      <c r="B59" s="73">
        <f>I36</f>
        <v>4636.09</v>
      </c>
      <c r="E59" s="13"/>
      <c r="F59" s="13"/>
      <c r="G59" s="13"/>
      <c r="I59" s="39"/>
      <c r="J59" s="13"/>
      <c r="K59" s="13"/>
      <c r="L59" s="13"/>
      <c r="M59" s="13"/>
      <c r="N59" s="13"/>
    </row>
    <row r="60" spans="1:14" s="38" customFormat="1" ht="12" customHeight="1">
      <c r="A60" s="82" t="s">
        <v>18</v>
      </c>
      <c r="B60" s="81" t="e">
        <f>I37</f>
        <v>#REF!</v>
      </c>
      <c r="E60" s="13"/>
      <c r="F60" s="13"/>
      <c r="G60" s="13"/>
      <c r="I60" s="39"/>
      <c r="J60" s="13"/>
      <c r="K60" s="13"/>
      <c r="L60" s="13"/>
      <c r="M60" s="13"/>
      <c r="N60" s="13"/>
    </row>
    <row r="62" spans="1:14" s="38" customFormat="1" ht="12" customHeight="1">
      <c r="A62" s="13"/>
      <c r="B62" s="37" t="e">
        <f>SUM(B39:B60)</f>
        <v>#REF!</v>
      </c>
      <c r="C62" s="79"/>
      <c r="E62" s="13"/>
      <c r="F62" s="13"/>
      <c r="G62" s="13"/>
      <c r="I62" s="39"/>
      <c r="J62" s="13"/>
      <c r="K62" s="13"/>
      <c r="L62" s="13"/>
      <c r="M62" s="13"/>
      <c r="N62" s="13"/>
    </row>
    <row r="63" spans="1:14" s="38" customFormat="1" ht="12" customHeight="1">
      <c r="A63" s="13"/>
      <c r="B63" s="37"/>
      <c r="E63" s="13"/>
      <c r="F63" s="13"/>
      <c r="G63" s="13"/>
      <c r="I63" s="39"/>
      <c r="J63" s="13"/>
      <c r="K63" s="13"/>
      <c r="L63" s="13"/>
      <c r="M63" s="13"/>
      <c r="N63" s="13"/>
    </row>
    <row r="64" spans="1:14" s="38" customFormat="1" ht="12" customHeight="1">
      <c r="A64" s="13"/>
      <c r="B64" s="37"/>
      <c r="E64" s="13"/>
      <c r="F64" s="13"/>
      <c r="G64" s="13"/>
      <c r="I64" s="39"/>
      <c r="J64" s="13"/>
      <c r="K64" s="13"/>
      <c r="L64" s="13"/>
      <c r="M64" s="13"/>
      <c r="N64" s="13"/>
    </row>
  </sheetData>
  <mergeCells count="1">
    <mergeCell ref="A2:E2"/>
  </mergeCells>
  <printOptions horizontalCentered="1"/>
  <pageMargins left="0.15748031496062992" right="0.15748031496062992" top="0.31496062992125984" bottom="0.19685039370078741" header="0.51181102362204722" footer="0.51181102362204722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"/>
  <sheetViews>
    <sheetView zoomScaleNormal="100" workbookViewId="0">
      <pane ySplit="6" topLeftCell="A7" activePane="bottomLeft" state="frozen"/>
      <selection pane="bottomLeft" activeCell="A12" sqref="A12"/>
    </sheetView>
  </sheetViews>
  <sheetFormatPr defaultColWidth="10.5" defaultRowHeight="12" customHeight="1"/>
  <cols>
    <col min="1" max="1" width="80.6640625" style="13" customWidth="1"/>
    <col min="2" max="2" width="11.6640625" style="13" customWidth="1"/>
    <col min="3" max="3" width="13.33203125" style="38" customWidth="1"/>
    <col min="4" max="4" width="12.83203125" style="39" customWidth="1"/>
    <col min="5" max="5" width="10.5" style="13"/>
    <col min="6" max="6" width="15.1640625" style="13" customWidth="1"/>
    <col min="7" max="7" width="13.1640625" style="13" customWidth="1"/>
    <col min="8" max="16384" width="10.5" style="13"/>
  </cols>
  <sheetData>
    <row r="1" spans="1:9" s="8" customFormat="1" ht="22.5" customHeight="1">
      <c r="A1" s="6" t="s">
        <v>99</v>
      </c>
      <c r="B1" s="7"/>
      <c r="C1" s="44"/>
      <c r="D1" s="39"/>
    </row>
    <row r="2" spans="1:9" s="8" customFormat="1" ht="24" customHeight="1">
      <c r="A2" s="112" t="s">
        <v>91</v>
      </c>
      <c r="B2" s="2"/>
      <c r="C2" s="45"/>
      <c r="D2" s="39"/>
    </row>
    <row r="3" spans="1:9" s="8" customFormat="1" ht="12.75" customHeight="1">
      <c r="A3" s="32" t="s">
        <v>85</v>
      </c>
      <c r="B3" s="3"/>
      <c r="C3" s="44"/>
      <c r="D3" s="39"/>
    </row>
    <row r="4" spans="1:9" s="8" customFormat="1" ht="13.5" customHeight="1">
      <c r="A4" s="32" t="s">
        <v>101</v>
      </c>
      <c r="B4" s="3"/>
      <c r="C4" s="44"/>
      <c r="D4" s="39"/>
    </row>
    <row r="5" spans="1:9" s="8" customFormat="1" ht="6.75" customHeight="1" thickBot="1">
      <c r="A5" s="7"/>
      <c r="B5" s="7"/>
      <c r="C5" s="44"/>
      <c r="D5" s="39"/>
    </row>
    <row r="6" spans="1:9" s="8" customFormat="1" ht="61.5" customHeight="1" thickBot="1">
      <c r="A6" s="4" t="s">
        <v>2</v>
      </c>
      <c r="B6" s="84" t="s">
        <v>86</v>
      </c>
      <c r="C6" s="84" t="s">
        <v>66</v>
      </c>
      <c r="D6" s="84" t="s">
        <v>87</v>
      </c>
    </row>
    <row r="7" spans="1:9" s="8" customFormat="1" ht="6.75" customHeight="1">
      <c r="A7" s="7"/>
      <c r="B7" s="7"/>
      <c r="C7" s="44"/>
      <c r="D7" s="39"/>
    </row>
    <row r="8" spans="1:9" s="8" customFormat="1" ht="30" customHeight="1">
      <c r="A8" s="5"/>
      <c r="B8" s="54"/>
      <c r="C8" s="70"/>
      <c r="D8" s="70"/>
    </row>
    <row r="9" spans="1:9" s="11" customFormat="1" ht="13.5" customHeight="1">
      <c r="A9" s="9"/>
      <c r="B9" s="10"/>
      <c r="C9" s="47"/>
      <c r="D9" s="57"/>
      <c r="F9" s="74"/>
    </row>
    <row r="10" spans="1:9" s="8" customFormat="1" ht="13.5" customHeight="1">
      <c r="A10" s="36" t="s">
        <v>92</v>
      </c>
      <c r="B10" s="18">
        <f>'Strecha C'!G25</f>
        <v>0</v>
      </c>
      <c r="C10" s="48">
        <f>B10*0.2</f>
        <v>0</v>
      </c>
      <c r="D10" s="58">
        <f>B10+C10</f>
        <v>0</v>
      </c>
      <c r="E10" s="83"/>
      <c r="F10" s="77"/>
      <c r="G10" s="76"/>
      <c r="I10" s="76"/>
    </row>
    <row r="11" spans="1:9" ht="21" customHeight="1">
      <c r="A11" s="14"/>
      <c r="B11" s="15"/>
      <c r="C11" s="56"/>
      <c r="D11" s="41"/>
    </row>
    <row r="12" spans="1:9" s="38" customFormat="1" ht="12" customHeight="1">
      <c r="A12" s="13"/>
      <c r="B12" s="13"/>
      <c r="D12" s="39"/>
      <c r="E12" s="8"/>
      <c r="F12" s="13"/>
      <c r="G12" s="13"/>
      <c r="H12" s="13"/>
      <c r="I12" s="13"/>
    </row>
    <row r="13" spans="1:9" s="38" customFormat="1" ht="12" customHeight="1">
      <c r="A13" s="8"/>
      <c r="B13" s="91"/>
      <c r="D13" s="39"/>
      <c r="E13" s="8"/>
      <c r="F13" s="13"/>
      <c r="G13" s="13"/>
      <c r="H13" s="13"/>
      <c r="I13" s="13"/>
    </row>
    <row r="14" spans="1:9" ht="12" customHeight="1">
      <c r="B14" s="92"/>
      <c r="E14" s="8"/>
    </row>
  </sheetData>
  <printOptions horizontalCentered="1"/>
  <pageMargins left="0.15748031496062992" right="0.15748031496062992" top="0.31496062992125984" bottom="0.19685039370078741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2"/>
  <sheetViews>
    <sheetView tabSelected="1" zoomScaleNormal="100" workbookViewId="0">
      <pane ySplit="9" topLeftCell="A10" activePane="bottomLeft" state="frozen"/>
      <selection pane="bottomLeft" activeCell="A26" sqref="A26"/>
    </sheetView>
  </sheetViews>
  <sheetFormatPr defaultColWidth="10.5" defaultRowHeight="12" customHeight="1"/>
  <cols>
    <col min="1" max="1" width="4" style="30" customWidth="1"/>
    <col min="2" max="2" width="12.33203125" style="31" customWidth="1"/>
    <col min="3" max="3" width="59.1640625" style="31" customWidth="1"/>
    <col min="4" max="4" width="4.6640625" style="31" customWidth="1"/>
    <col min="5" max="6" width="10.5" style="38"/>
    <col min="7" max="7" width="10.6640625" style="38" bestFit="1" customWidth="1"/>
    <col min="8" max="16384" width="10.5" style="13"/>
  </cols>
  <sheetData>
    <row r="1" spans="1:9" s="24" customFormat="1" ht="17.25" customHeight="1">
      <c r="A1" s="42" t="s">
        <v>100</v>
      </c>
      <c r="B1" s="20"/>
      <c r="C1" s="20"/>
      <c r="D1" s="20"/>
      <c r="E1" s="38"/>
      <c r="F1" s="38"/>
      <c r="G1" s="38"/>
    </row>
    <row r="2" spans="1:9" s="24" customFormat="1" ht="12.75" customHeight="1">
      <c r="A2" s="113" t="s">
        <v>91</v>
      </c>
      <c r="B2" s="20"/>
      <c r="C2" s="20"/>
      <c r="D2" s="20"/>
      <c r="E2" s="38"/>
      <c r="F2" s="38"/>
      <c r="G2" s="38"/>
    </row>
    <row r="3" spans="1:9" s="24" customFormat="1" ht="12.75" customHeight="1">
      <c r="A3" s="113" t="s">
        <v>93</v>
      </c>
      <c r="B3" s="20"/>
      <c r="C3" s="20"/>
      <c r="D3" s="20"/>
      <c r="E3" s="38"/>
      <c r="F3" s="38"/>
      <c r="G3" s="38"/>
    </row>
    <row r="4" spans="1:9" s="24" customFormat="1" ht="13.5" customHeight="1">
      <c r="A4" s="122" t="s">
        <v>20</v>
      </c>
      <c r="B4" s="122"/>
      <c r="C4" s="113" t="s">
        <v>94</v>
      </c>
      <c r="D4" s="20"/>
      <c r="E4" s="38"/>
      <c r="F4" s="38"/>
      <c r="G4" s="38"/>
    </row>
    <row r="5" spans="1:9" s="24" customFormat="1" ht="12.75" customHeight="1">
      <c r="A5" s="32" t="s">
        <v>85</v>
      </c>
      <c r="B5" s="20"/>
      <c r="C5" s="20"/>
      <c r="D5" s="20"/>
      <c r="E5" s="38"/>
      <c r="F5" s="38"/>
      <c r="G5" s="38"/>
    </row>
    <row r="6" spans="1:9" s="24" customFormat="1" ht="12.75" customHeight="1">
      <c r="A6" s="32" t="s">
        <v>101</v>
      </c>
      <c r="B6" s="20"/>
      <c r="C6" s="20"/>
      <c r="D6" s="20"/>
      <c r="E6" s="38"/>
      <c r="F6" s="38"/>
      <c r="G6" s="38"/>
    </row>
    <row r="7" spans="1:9" s="24" customFormat="1" ht="6.75" customHeight="1" thickBot="1">
      <c r="A7" s="20"/>
      <c r="B7" s="20"/>
      <c r="C7" s="20"/>
      <c r="D7" s="20"/>
      <c r="E7" s="38"/>
      <c r="F7" s="38"/>
      <c r="G7" s="38"/>
    </row>
    <row r="8" spans="1:9" s="24" customFormat="1" ht="45.75" customHeight="1" thickBot="1">
      <c r="A8" s="21" t="s">
        <v>21</v>
      </c>
      <c r="B8" s="21" t="s">
        <v>22</v>
      </c>
      <c r="C8" s="21" t="s">
        <v>23</v>
      </c>
      <c r="D8" s="34" t="s">
        <v>24</v>
      </c>
      <c r="E8" s="85" t="s">
        <v>88</v>
      </c>
      <c r="F8" s="85" t="s">
        <v>89</v>
      </c>
      <c r="G8" s="85" t="s">
        <v>90</v>
      </c>
    </row>
    <row r="9" spans="1:9" s="24" customFormat="1" ht="12.75" customHeight="1" thickBot="1">
      <c r="A9" s="21" t="s">
        <v>25</v>
      </c>
      <c r="B9" s="21" t="s">
        <v>26</v>
      </c>
      <c r="C9" s="21" t="s">
        <v>27</v>
      </c>
      <c r="D9" s="34" t="s">
        <v>28</v>
      </c>
      <c r="E9" s="86">
        <v>5</v>
      </c>
      <c r="F9" s="87">
        <v>6</v>
      </c>
      <c r="G9" s="87">
        <v>7</v>
      </c>
    </row>
    <row r="10" spans="1:9" s="24" customFormat="1" ht="3" customHeight="1">
      <c r="A10" s="20"/>
      <c r="B10" s="20"/>
      <c r="C10" s="20"/>
      <c r="D10" s="20"/>
      <c r="E10" s="38"/>
      <c r="F10" s="38"/>
      <c r="G10" s="38"/>
    </row>
    <row r="11" spans="1:9" s="8" customFormat="1" ht="14.25" customHeight="1">
      <c r="A11" s="25"/>
      <c r="B11" s="26" t="s">
        <v>29</v>
      </c>
      <c r="C11" s="26" t="s">
        <v>30</v>
      </c>
      <c r="D11" s="26"/>
      <c r="E11" s="38"/>
      <c r="F11" s="38"/>
      <c r="G11" s="41">
        <f>G12+G19+G23</f>
        <v>0</v>
      </c>
    </row>
    <row r="12" spans="1:9" s="11" customFormat="1" ht="21" customHeight="1" thickBot="1">
      <c r="A12" s="22"/>
      <c r="B12" s="23" t="s">
        <v>40</v>
      </c>
      <c r="C12" s="23" t="s">
        <v>41</v>
      </c>
      <c r="D12" s="23"/>
      <c r="E12" s="38"/>
      <c r="F12" s="38"/>
      <c r="G12" s="35">
        <f>SUM(G13:G18)</f>
        <v>0</v>
      </c>
    </row>
    <row r="13" spans="1:9" s="8" customFormat="1" ht="24" customHeight="1">
      <c r="A13" s="93">
        <v>1</v>
      </c>
      <c r="B13" s="94" t="s">
        <v>42</v>
      </c>
      <c r="C13" s="94" t="s">
        <v>43</v>
      </c>
      <c r="D13" s="94" t="s">
        <v>37</v>
      </c>
      <c r="E13" s="100">
        <v>580</v>
      </c>
      <c r="F13" s="101">
        <v>0</v>
      </c>
      <c r="G13" s="102">
        <f t="shared" ref="G13:G18" si="0">ROUND(E13*F13,2)</f>
        <v>0</v>
      </c>
      <c r="I13" s="76"/>
    </row>
    <row r="14" spans="1:9" s="27" customFormat="1" ht="24" customHeight="1">
      <c r="A14" s="115">
        <v>2</v>
      </c>
      <c r="B14" s="116" t="s">
        <v>95</v>
      </c>
      <c r="C14" s="116" t="s">
        <v>96</v>
      </c>
      <c r="D14" s="116" t="s">
        <v>37</v>
      </c>
      <c r="E14" s="106">
        <v>580</v>
      </c>
      <c r="F14" s="107">
        <v>0</v>
      </c>
      <c r="G14" s="108">
        <f t="shared" si="0"/>
        <v>0</v>
      </c>
    </row>
    <row r="15" spans="1:9" s="8" customFormat="1" ht="24" customHeight="1">
      <c r="A15" s="95">
        <v>3</v>
      </c>
      <c r="B15" s="12" t="s">
        <v>44</v>
      </c>
      <c r="C15" s="12" t="s">
        <v>45</v>
      </c>
      <c r="D15" s="12" t="s">
        <v>37</v>
      </c>
      <c r="E15" s="103">
        <v>550</v>
      </c>
      <c r="F15" s="104">
        <v>0</v>
      </c>
      <c r="G15" s="105">
        <f t="shared" si="0"/>
        <v>0</v>
      </c>
    </row>
    <row r="16" spans="1:9" s="27" customFormat="1" ht="24" customHeight="1">
      <c r="A16" s="115">
        <v>4</v>
      </c>
      <c r="B16" s="116" t="s">
        <v>46</v>
      </c>
      <c r="C16" s="116" t="s">
        <v>47</v>
      </c>
      <c r="D16" s="116" t="s">
        <v>37</v>
      </c>
      <c r="E16" s="106">
        <v>550</v>
      </c>
      <c r="F16" s="107">
        <v>0</v>
      </c>
      <c r="G16" s="108">
        <f t="shared" si="0"/>
        <v>0</v>
      </c>
    </row>
    <row r="17" spans="1:10" s="8" customFormat="1" ht="24" customHeight="1">
      <c r="A17" s="95">
        <v>5</v>
      </c>
      <c r="B17" s="12" t="s">
        <v>48</v>
      </c>
      <c r="C17" s="12" t="s">
        <v>49</v>
      </c>
      <c r="D17" s="12" t="s">
        <v>39</v>
      </c>
      <c r="E17" s="103">
        <v>2400</v>
      </c>
      <c r="F17" s="104">
        <v>0</v>
      </c>
      <c r="G17" s="105">
        <f t="shared" si="0"/>
        <v>0</v>
      </c>
    </row>
    <row r="18" spans="1:10" s="8" customFormat="1" ht="24" customHeight="1" thickBot="1">
      <c r="A18" s="96">
        <v>6</v>
      </c>
      <c r="B18" s="97" t="s">
        <v>50</v>
      </c>
      <c r="C18" s="97" t="s">
        <v>51</v>
      </c>
      <c r="D18" s="97" t="s">
        <v>52</v>
      </c>
      <c r="E18" s="109">
        <v>1.5</v>
      </c>
      <c r="F18" s="110">
        <v>0</v>
      </c>
      <c r="G18" s="111">
        <f t="shared" si="0"/>
        <v>0</v>
      </c>
    </row>
    <row r="19" spans="1:10" s="11" customFormat="1" ht="21" customHeight="1" thickBot="1">
      <c r="A19" s="22"/>
      <c r="B19" s="23" t="s">
        <v>53</v>
      </c>
      <c r="C19" s="23" t="s">
        <v>54</v>
      </c>
      <c r="D19" s="23"/>
      <c r="E19" s="38"/>
      <c r="F19" s="38"/>
      <c r="G19" s="35">
        <f>SUM(G20:G22)</f>
        <v>0</v>
      </c>
    </row>
    <row r="20" spans="1:10" s="8" customFormat="1" ht="24" customHeight="1">
      <c r="A20" s="93">
        <v>7</v>
      </c>
      <c r="B20" s="94" t="s">
        <v>55</v>
      </c>
      <c r="C20" s="94" t="s">
        <v>56</v>
      </c>
      <c r="D20" s="94" t="s">
        <v>37</v>
      </c>
      <c r="E20" s="100">
        <v>550</v>
      </c>
      <c r="F20" s="101">
        <v>0</v>
      </c>
      <c r="G20" s="102">
        <f>ROUND(E20*F20,2)</f>
        <v>0</v>
      </c>
      <c r="I20" s="76"/>
    </row>
    <row r="21" spans="1:10" s="27" customFormat="1" ht="24" customHeight="1">
      <c r="A21" s="115">
        <v>8</v>
      </c>
      <c r="B21" s="116" t="s">
        <v>97</v>
      </c>
      <c r="C21" s="116" t="s">
        <v>98</v>
      </c>
      <c r="D21" s="116" t="s">
        <v>37</v>
      </c>
      <c r="E21" s="106">
        <f>E20</f>
        <v>550</v>
      </c>
      <c r="F21" s="107">
        <v>0</v>
      </c>
      <c r="G21" s="108">
        <f>ROUND(E21*F21,2)</f>
        <v>0</v>
      </c>
      <c r="I21" s="88"/>
      <c r="J21" s="114"/>
    </row>
    <row r="22" spans="1:10" s="8" customFormat="1" ht="24" customHeight="1" thickBot="1">
      <c r="A22" s="96">
        <v>9</v>
      </c>
      <c r="B22" s="97" t="s">
        <v>57</v>
      </c>
      <c r="C22" s="97" t="s">
        <v>58</v>
      </c>
      <c r="D22" s="97" t="s">
        <v>52</v>
      </c>
      <c r="E22" s="109">
        <v>1.5</v>
      </c>
      <c r="F22" s="110">
        <v>0</v>
      </c>
      <c r="G22" s="111">
        <f>ROUND(E22*F22,2)</f>
        <v>0</v>
      </c>
    </row>
    <row r="23" spans="1:10" s="11" customFormat="1" ht="21" customHeight="1" thickBot="1">
      <c r="A23" s="22"/>
      <c r="B23" s="23" t="s">
        <v>59</v>
      </c>
      <c r="C23" s="23" t="s">
        <v>60</v>
      </c>
      <c r="D23" s="23"/>
      <c r="E23" s="38"/>
      <c r="F23" s="38"/>
      <c r="G23" s="35">
        <f>SUM(G24:G24)</f>
        <v>0</v>
      </c>
    </row>
    <row r="24" spans="1:10" s="8" customFormat="1" ht="13.5" customHeight="1" thickBot="1">
      <c r="A24" s="98">
        <v>10</v>
      </c>
      <c r="B24" s="99" t="s">
        <v>61</v>
      </c>
      <c r="C24" s="99" t="s">
        <v>62</v>
      </c>
      <c r="D24" s="99" t="s">
        <v>39</v>
      </c>
      <c r="E24" s="117">
        <v>10</v>
      </c>
      <c r="F24" s="118">
        <v>0</v>
      </c>
      <c r="G24" s="119">
        <f>ROUND(E24*F24,2)</f>
        <v>0</v>
      </c>
    </row>
    <row r="25" spans="1:10" ht="21" customHeight="1">
      <c r="A25" s="28"/>
      <c r="B25" s="29"/>
      <c r="C25" s="29" t="s">
        <v>38</v>
      </c>
      <c r="D25" s="29"/>
      <c r="G25" s="40">
        <f>G11</f>
        <v>0</v>
      </c>
    </row>
    <row r="27" spans="1:10" ht="12" customHeight="1">
      <c r="C27" s="89"/>
      <c r="H27" s="8"/>
    </row>
    <row r="28" spans="1:10" ht="12" customHeight="1">
      <c r="C28" s="89"/>
      <c r="H28" s="38"/>
    </row>
    <row r="29" spans="1:10" ht="12" customHeight="1">
      <c r="C29" s="89"/>
    </row>
    <row r="31" spans="1:10" ht="12" customHeight="1">
      <c r="G31" s="90"/>
    </row>
    <row r="32" spans="1:10" ht="12" customHeight="1">
      <c r="C32" s="89"/>
      <c r="G32" s="90"/>
    </row>
  </sheetData>
  <mergeCells count="1">
    <mergeCell ref="A4:B4"/>
  </mergeCells>
  <phoneticPr fontId="6" type="noConversion"/>
  <printOptions horizontalCentered="1"/>
  <pageMargins left="0.15748031496062992" right="0.15748031496062992" top="0.78740157480314965" bottom="0.47244094488188981" header="0.51181102362204722" footer="0.51181102362204722"/>
  <pageSetup paperSize="9" fitToHeight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Rekapitulácia_1</vt:lpstr>
      <vt:lpstr>Rekapitulácia</vt:lpstr>
      <vt:lpstr>Strecha C</vt:lpstr>
      <vt:lpstr>Rekapitulácia_1!Oblasť_tlače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Norbert</cp:lastModifiedBy>
  <cp:lastPrinted>2014-02-03T14:19:55Z</cp:lastPrinted>
  <dcterms:created xsi:type="dcterms:W3CDTF">2011-10-17T09:56:57Z</dcterms:created>
  <dcterms:modified xsi:type="dcterms:W3CDTF">2014-02-03T14:19:58Z</dcterms:modified>
</cp:coreProperties>
</file>